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ata-sa85\DATANOVAM\AFFAIRES\24.1225 - CH LIMOGES - EXT\04 - PRO\OCE\04_Diffusé\2026.01.20 - Ajustements DCE\"/>
    </mc:Choice>
  </mc:AlternateContent>
  <xr:revisionPtr revIDLastSave="0" documentId="13_ncr:1_{259435ED-0559-4257-A541-24852B5B3371}" xr6:coauthVersionLast="36" xr6:coauthVersionMax="36" xr10:uidLastSave="{00000000-0000-0000-0000-000000000000}"/>
  <bookViews>
    <workbookView xWindow="240" yWindow="15" windowWidth="16095" windowHeight="9660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G1276" i="2"/>
  <c r="G1275" i="2"/>
  <c r="G1274" i="2"/>
  <c r="G1269" i="2"/>
  <c r="G1266" i="2"/>
  <c r="G1265" i="2"/>
  <c r="G1257" i="2"/>
  <c r="G1256" i="2"/>
  <c r="G1253" i="2"/>
  <c r="G1245" i="2"/>
  <c r="G1241" i="2"/>
  <c r="G1240" i="2"/>
  <c r="G1237" i="2"/>
  <c r="G1235" i="2"/>
  <c r="G1234" i="2"/>
  <c r="G1233" i="2"/>
  <c r="G1232" i="2"/>
  <c r="G1219" i="2"/>
  <c r="G1221" i="2" s="1"/>
  <c r="K1214" i="2"/>
  <c r="G1220" i="2" s="1"/>
  <c r="K1202" i="2"/>
  <c r="G1292" i="2" s="1"/>
  <c r="K1191" i="2"/>
  <c r="G1225" i="2" s="1"/>
  <c r="K1172" i="2"/>
  <c r="G1289" i="2" s="1"/>
  <c r="K1161" i="2"/>
  <c r="K1158" i="2"/>
  <c r="G1288" i="2" s="1"/>
  <c r="K1138" i="2"/>
  <c r="K1136" i="2"/>
  <c r="G1286" i="2" s="1"/>
  <c r="G1129" i="2"/>
  <c r="K1123" i="2"/>
  <c r="K1117" i="2"/>
  <c r="K1111" i="2"/>
  <c r="K1109" i="2"/>
  <c r="K1107" i="2"/>
  <c r="K1105" i="2"/>
  <c r="K1102" i="2"/>
  <c r="G1130" i="2" s="1"/>
  <c r="G1096" i="2"/>
  <c r="K1090" i="2"/>
  <c r="G1284" i="2" s="1"/>
  <c r="G1078" i="2"/>
  <c r="G1077" i="2"/>
  <c r="G1079" i="2" s="1"/>
  <c r="K1072" i="2"/>
  <c r="G1282" i="2" s="1"/>
  <c r="G1067" i="2"/>
  <c r="G1066" i="2"/>
  <c r="G1068" i="2" s="1"/>
  <c r="K1061" i="2"/>
  <c r="K1058" i="2"/>
  <c r="G1281" i="2" s="1"/>
  <c r="G1053" i="2"/>
  <c r="K1047" i="2"/>
  <c r="K1044" i="2"/>
  <c r="G1280" i="2" s="1"/>
  <c r="K1033" i="2"/>
  <c r="G1273" i="2" s="1"/>
  <c r="K1030" i="2"/>
  <c r="G1039" i="2" s="1"/>
  <c r="K1019" i="2"/>
  <c r="G1024" i="2" s="1"/>
  <c r="G1026" i="2" s="1"/>
  <c r="K1016" i="2"/>
  <c r="K1013" i="2"/>
  <c r="G1025" i="2" s="1"/>
  <c r="G1007" i="2"/>
  <c r="K1000" i="2"/>
  <c r="K998" i="2"/>
  <c r="K996" i="2"/>
  <c r="G1084" i="2" s="1"/>
  <c r="K994" i="2"/>
  <c r="G1083" i="2" s="1"/>
  <c r="G988" i="2"/>
  <c r="G987" i="2"/>
  <c r="G989" i="2" s="1"/>
  <c r="G977" i="2"/>
  <c r="G976" i="2"/>
  <c r="G978" i="2" s="1"/>
  <c r="G966" i="2"/>
  <c r="G965" i="2"/>
  <c r="G964" i="2"/>
  <c r="G944" i="2"/>
  <c r="G943" i="2"/>
  <c r="G945" i="2" s="1"/>
  <c r="K938" i="2"/>
  <c r="G1272" i="2" s="1"/>
  <c r="G933" i="2"/>
  <c r="K926" i="2"/>
  <c r="K923" i="2"/>
  <c r="K920" i="2"/>
  <c r="G950" i="2" s="1"/>
  <c r="K917" i="2"/>
  <c r="G932" i="2" s="1"/>
  <c r="G934" i="2" s="1"/>
  <c r="K914" i="2"/>
  <c r="G1271" i="2" s="1"/>
  <c r="G907" i="2"/>
  <c r="K897" i="2"/>
  <c r="G1270" i="2" s="1"/>
  <c r="G892" i="2"/>
  <c r="G891" i="2"/>
  <c r="G893" i="2" s="1"/>
  <c r="G882" i="2"/>
  <c r="K870" i="2"/>
  <c r="K864" i="2"/>
  <c r="K854" i="2"/>
  <c r="G876" i="2" s="1"/>
  <c r="K847" i="2"/>
  <c r="G877" i="2" s="1"/>
  <c r="K845" i="2"/>
  <c r="G1267" i="2" s="1"/>
  <c r="G837" i="2"/>
  <c r="G836" i="2"/>
  <c r="G835" i="2"/>
  <c r="G825" i="2"/>
  <c r="G824" i="2"/>
  <c r="G823" i="2"/>
  <c r="G813" i="2"/>
  <c r="K805" i="2"/>
  <c r="K803" i="2"/>
  <c r="K801" i="2"/>
  <c r="K799" i="2"/>
  <c r="K796" i="2"/>
  <c r="G812" i="2" s="1"/>
  <c r="G814" i="2" s="1"/>
  <c r="G788" i="2"/>
  <c r="K781" i="2"/>
  <c r="G789" i="2" s="1"/>
  <c r="G774" i="2"/>
  <c r="G773" i="2"/>
  <c r="G775" i="2" s="1"/>
  <c r="K767" i="2"/>
  <c r="K765" i="2"/>
  <c r="G1262" i="2" s="1"/>
  <c r="K743" i="2"/>
  <c r="K741" i="2"/>
  <c r="K738" i="2"/>
  <c r="K736" i="2"/>
  <c r="G750" i="2" s="1"/>
  <c r="G719" i="2"/>
  <c r="K713" i="2"/>
  <c r="K711" i="2"/>
  <c r="K709" i="2"/>
  <c r="K707" i="2"/>
  <c r="K705" i="2"/>
  <c r="G1260" i="2" s="1"/>
  <c r="G692" i="2"/>
  <c r="K685" i="2"/>
  <c r="K683" i="2"/>
  <c r="K681" i="2"/>
  <c r="K679" i="2"/>
  <c r="K677" i="2"/>
  <c r="G691" i="2" s="1"/>
  <c r="G693" i="2" s="1"/>
  <c r="K675" i="2"/>
  <c r="G1259" i="2" s="1"/>
  <c r="K653" i="2"/>
  <c r="K647" i="2"/>
  <c r="K641" i="2"/>
  <c r="K634" i="2"/>
  <c r="K631" i="2"/>
  <c r="K629" i="2"/>
  <c r="G660" i="2" s="1"/>
  <c r="K627" i="2"/>
  <c r="K625" i="2"/>
  <c r="K623" i="2"/>
  <c r="G1258" i="2" s="1"/>
  <c r="K610" i="2"/>
  <c r="K608" i="2"/>
  <c r="K602" i="2"/>
  <c r="K600" i="2"/>
  <c r="K598" i="2"/>
  <c r="K596" i="2"/>
  <c r="K594" i="2"/>
  <c r="K592" i="2"/>
  <c r="K590" i="2"/>
  <c r="K573" i="2"/>
  <c r="K564" i="2"/>
  <c r="K556" i="2"/>
  <c r="K548" i="2"/>
  <c r="K546" i="2"/>
  <c r="K538" i="2"/>
  <c r="K527" i="2"/>
  <c r="K525" i="2"/>
  <c r="K522" i="2"/>
  <c r="K519" i="2"/>
  <c r="G617" i="2" s="1"/>
  <c r="K517" i="2"/>
  <c r="K515" i="2"/>
  <c r="K513" i="2"/>
  <c r="K511" i="2"/>
  <c r="K508" i="2"/>
  <c r="K505" i="2"/>
  <c r="G500" i="2"/>
  <c r="G499" i="2"/>
  <c r="G498" i="2"/>
  <c r="K479" i="2"/>
  <c r="K477" i="2"/>
  <c r="K472" i="2"/>
  <c r="K470" i="2"/>
  <c r="G486" i="2" s="1"/>
  <c r="K465" i="2"/>
  <c r="K463" i="2"/>
  <c r="K458" i="2"/>
  <c r="K456" i="2"/>
  <c r="K451" i="2"/>
  <c r="K449" i="2"/>
  <c r="G1255" i="2" s="1"/>
  <c r="G443" i="2"/>
  <c r="K437" i="2"/>
  <c r="G883" i="2" s="1"/>
  <c r="G433" i="2"/>
  <c r="G432" i="2"/>
  <c r="G434" i="2" s="1"/>
  <c r="K390" i="2"/>
  <c r="K385" i="2"/>
  <c r="K382" i="2"/>
  <c r="K379" i="2"/>
  <c r="K376" i="2"/>
  <c r="G1251" i="2" s="1"/>
  <c r="K364" i="2"/>
  <c r="G370" i="2" s="1"/>
  <c r="K353" i="2"/>
  <c r="K351" i="2"/>
  <c r="G359" i="2" s="1"/>
  <c r="K340" i="2"/>
  <c r="K337" i="2"/>
  <c r="K334" i="2"/>
  <c r="K331" i="2"/>
  <c r="G345" i="2" s="1"/>
  <c r="K318" i="2"/>
  <c r="G323" i="2" s="1"/>
  <c r="K314" i="2"/>
  <c r="G324" i="2" s="1"/>
  <c r="G305" i="2"/>
  <c r="K299" i="2"/>
  <c r="K297" i="2"/>
  <c r="K294" i="2"/>
  <c r="K292" i="2"/>
  <c r="G1244" i="2" s="1"/>
  <c r="G287" i="2"/>
  <c r="G286" i="2"/>
  <c r="G288" i="2" s="1"/>
  <c r="K265" i="2"/>
  <c r="K262" i="2"/>
  <c r="K259" i="2"/>
  <c r="K257" i="2"/>
  <c r="K255" i="2"/>
  <c r="K249" i="2"/>
  <c r="K247" i="2"/>
  <c r="K241" i="2"/>
  <c r="K239" i="2"/>
  <c r="K237" i="2"/>
  <c r="G272" i="2" s="1"/>
  <c r="K235" i="2"/>
  <c r="K233" i="2"/>
  <c r="K231" i="2"/>
  <c r="K225" i="2"/>
  <c r="K223" i="2"/>
  <c r="K203" i="2"/>
  <c r="K196" i="2"/>
  <c r="K194" i="2"/>
  <c r="K192" i="2"/>
  <c r="G1243" i="2" s="1"/>
  <c r="K170" i="2"/>
  <c r="K168" i="2"/>
  <c r="K162" i="2"/>
  <c r="K153" i="2"/>
  <c r="K151" i="2"/>
  <c r="G1242" i="2" s="1"/>
  <c r="K138" i="2"/>
  <c r="K136" i="2"/>
  <c r="G144" i="2" s="1"/>
  <c r="G130" i="2"/>
  <c r="G129" i="2"/>
  <c r="G131" i="2" s="1"/>
  <c r="K94" i="2"/>
  <c r="G119" i="2" s="1"/>
  <c r="G121" i="2" s="1"/>
  <c r="K92" i="2"/>
  <c r="G120" i="2" s="1"/>
  <c r="K90" i="2"/>
  <c r="G1239" i="2" s="1"/>
  <c r="G83" i="2"/>
  <c r="K77" i="2"/>
  <c r="G82" i="2" s="1"/>
  <c r="G84" i="2" s="1"/>
  <c r="G73" i="2"/>
  <c r="G72" i="2"/>
  <c r="G74" i="2" s="1"/>
  <c r="G58" i="2"/>
  <c r="K53" i="2"/>
  <c r="G278" i="2" s="1"/>
  <c r="G48" i="2"/>
  <c r="G47" i="2"/>
  <c r="G49" i="2" s="1"/>
  <c r="G38" i="2"/>
  <c r="G37" i="2"/>
  <c r="G39" i="2" s="1"/>
  <c r="G31" i="2"/>
  <c r="G30" i="2"/>
  <c r="G29" i="2"/>
  <c r="G22" i="2"/>
  <c r="G21" i="2"/>
  <c r="G23" i="2" s="1"/>
  <c r="G878" i="2" l="1"/>
  <c r="G884" i="2"/>
  <c r="G790" i="2"/>
  <c r="G1227" i="2"/>
  <c r="G1131" i="2"/>
  <c r="G325" i="2"/>
  <c r="G1085" i="2"/>
  <c r="G307" i="2"/>
  <c r="G176" i="2"/>
  <c r="G178" i="2" s="1"/>
  <c r="G346" i="2"/>
  <c r="G347" i="2" s="1"/>
  <c r="G397" i="2"/>
  <c r="G399" i="2" s="1"/>
  <c r="G1184" i="2"/>
  <c r="G1226" i="2"/>
  <c r="G1261" i="2"/>
  <c r="G1277" i="2"/>
  <c r="G1293" i="2"/>
  <c r="G177" i="2"/>
  <c r="G398" i="2"/>
  <c r="G1144" i="2"/>
  <c r="G1146" i="2" s="1"/>
  <c r="G1185" i="2"/>
  <c r="G1246" i="2"/>
  <c r="G1278" i="2"/>
  <c r="G1296" i="2"/>
  <c r="G1298" i="2" s="1"/>
  <c r="AA1" i="3" s="1"/>
  <c r="G659" i="2"/>
  <c r="G661" i="2" s="1"/>
  <c r="G949" i="2"/>
  <c r="G951" i="2" s="1"/>
  <c r="G1006" i="2"/>
  <c r="G1008" i="2" s="1"/>
  <c r="G1052" i="2"/>
  <c r="G1054" i="2" s="1"/>
  <c r="G1095" i="2"/>
  <c r="G1097" i="2" s="1"/>
  <c r="G1145" i="2"/>
  <c r="G1231" i="2"/>
  <c r="G1247" i="2"/>
  <c r="G1263" i="2"/>
  <c r="G1279" i="2"/>
  <c r="G1297" i="2"/>
  <c r="G403" i="2"/>
  <c r="G1248" i="2"/>
  <c r="G1264" i="2"/>
  <c r="G59" i="2"/>
  <c r="G60" i="2" s="1"/>
  <c r="G306" i="2"/>
  <c r="G358" i="2"/>
  <c r="G360" i="2" s="1"/>
  <c r="G404" i="2"/>
  <c r="G720" i="2"/>
  <c r="G721" i="2" s="1"/>
  <c r="G908" i="2"/>
  <c r="G909" i="2" s="1"/>
  <c r="G1150" i="2"/>
  <c r="G1196" i="2"/>
  <c r="G1249" i="2"/>
  <c r="G1151" i="2"/>
  <c r="G1197" i="2"/>
  <c r="G1250" i="2"/>
  <c r="G271" i="2"/>
  <c r="G273" i="2" s="1"/>
  <c r="G616" i="2"/>
  <c r="G618" i="2" s="1"/>
  <c r="G1283" i="2"/>
  <c r="G485" i="2"/>
  <c r="G487" i="2" s="1"/>
  <c r="G1236" i="2"/>
  <c r="G1252" i="2"/>
  <c r="G1268" i="2"/>
  <c r="G143" i="2"/>
  <c r="G145" i="2" s="1"/>
  <c r="G369" i="2"/>
  <c r="G371" i="2" s="1"/>
  <c r="G1207" i="2"/>
  <c r="G1209" i="2" s="1"/>
  <c r="G1285" i="2"/>
  <c r="G277" i="2"/>
  <c r="G279" i="2" s="1"/>
  <c r="G1166" i="2"/>
  <c r="G1208" i="2"/>
  <c r="G1238" i="2"/>
  <c r="G1254" i="2"/>
  <c r="G442" i="2"/>
  <c r="G444" i="2" s="1"/>
  <c r="G749" i="2"/>
  <c r="G751" i="2" s="1"/>
  <c r="G1167" i="2"/>
  <c r="G1287" i="2"/>
  <c r="G1038" i="2"/>
  <c r="G1040" i="2" s="1"/>
  <c r="G1178" i="2"/>
  <c r="G1290" i="2"/>
  <c r="G1179" i="2"/>
  <c r="G1291" i="2"/>
  <c r="AA37" i="3" l="1"/>
  <c r="AA3" i="3"/>
  <c r="AA33" i="3"/>
  <c r="G1180" i="2"/>
  <c r="G405" i="2"/>
  <c r="G1168" i="2"/>
  <c r="G1198" i="2"/>
  <c r="G1152" i="2"/>
  <c r="G1186" i="2"/>
  <c r="AA27" i="3" l="1"/>
  <c r="AA42" i="3"/>
  <c r="AA12" i="3"/>
  <c r="AA4" i="3"/>
  <c r="AA32" i="3" l="1"/>
  <c r="AA15" i="3"/>
  <c r="AA23" i="3"/>
  <c r="AA24" i="3"/>
  <c r="AA7" i="3"/>
  <c r="AA5" i="3"/>
  <c r="AA13" i="3"/>
  <c r="AA43" i="3" l="1"/>
  <c r="AA18" i="3"/>
  <c r="AA10" i="3" s="1"/>
  <c r="AA46" i="3"/>
  <c r="AA29" i="3"/>
  <c r="AA28" i="3"/>
  <c r="AA16" i="3"/>
  <c r="AA93" i="3"/>
  <c r="AA89" i="3" s="1"/>
  <c r="AA6" i="3"/>
  <c r="AA14" i="3"/>
  <c r="AA65" i="3" s="1"/>
  <c r="AA57" i="3" s="1"/>
  <c r="AA45" i="3" s="1"/>
  <c r="AA26" i="3" s="1"/>
  <c r="AA17" i="3"/>
  <c r="AA9" i="3"/>
  <c r="AA85" i="3" l="1"/>
  <c r="AA80" i="3" s="1"/>
  <c r="AA72" i="3" s="1"/>
  <c r="AA64" i="3" s="1"/>
  <c r="AA56" i="3" s="1"/>
  <c r="AA44" i="3" s="1"/>
  <c r="AA25" i="3"/>
  <c r="AA51" i="3"/>
  <c r="AA47" i="3"/>
  <c r="AA50" i="3"/>
  <c r="AA34" i="3"/>
  <c r="AA73" i="3"/>
  <c r="AA11" i="3"/>
  <c r="AA41" i="3"/>
  <c r="AA38" i="3"/>
  <c r="AA21" i="3"/>
  <c r="AA22" i="3" s="1"/>
  <c r="AA19" i="3"/>
  <c r="AA20" i="3" s="1"/>
  <c r="AA75" i="3"/>
  <c r="AA67" i="3" s="1"/>
  <c r="AA59" i="3" s="1"/>
  <c r="AA49" i="3" s="1"/>
  <c r="AA31" i="3" s="1"/>
  <c r="AA82" i="3"/>
  <c r="AA94" i="3"/>
  <c r="AA90" i="3" s="1"/>
  <c r="AA30" i="3" l="1"/>
  <c r="AA86" i="3"/>
  <c r="AA81" i="3" s="1"/>
  <c r="AA74" i="3" s="1"/>
  <c r="AA66" i="3" s="1"/>
  <c r="AA58" i="3" s="1"/>
  <c r="AA48" i="3" s="1"/>
  <c r="AA71" i="3"/>
  <c r="AA96" i="3"/>
  <c r="AA92" i="3" s="1"/>
  <c r="AA79" i="3"/>
  <c r="AA63" i="3"/>
  <c r="AA55" i="3" s="1"/>
  <c r="AA40" i="3" s="1"/>
  <c r="AA69" i="3"/>
  <c r="AA61" i="3" s="1"/>
  <c r="AA53" i="3" s="1"/>
  <c r="AA36" i="3" s="1"/>
  <c r="AA95" i="3"/>
  <c r="AA91" i="3" s="1"/>
  <c r="AA77" i="3"/>
  <c r="AA87" i="3" l="1"/>
  <c r="AA83" i="3" s="1"/>
  <c r="AA76" i="3" s="1"/>
  <c r="AA68" i="3" s="1"/>
  <c r="AA60" i="3" s="1"/>
  <c r="AA52" i="3" s="1"/>
  <c r="AA35" i="3"/>
  <c r="AA88" i="3"/>
  <c r="AA84" i="3" s="1"/>
  <c r="AA78" i="3" s="1"/>
  <c r="AA70" i="3" s="1"/>
  <c r="AA62" i="3" s="1"/>
  <c r="AA54" i="3" s="1"/>
  <c r="AA39" i="3"/>
  <c r="AA98" i="3" l="1"/>
  <c r="AA2" i="3" s="1"/>
  <c r="D1301" i="2" s="1"/>
</calcChain>
</file>

<file path=xl/sharedStrings.xml><?xml version="1.0" encoding="utf-8"?>
<sst xmlns="http://schemas.openxmlformats.org/spreadsheetml/2006/main" count="1801" uniqueCount="762">
  <si>
    <t>NIV</t>
  </si>
  <si>
    <t>CODE</t>
  </si>
  <si>
    <t>CODE_CAO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</si>
  <si>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</si>
  <si>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</si>
  <si>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</si>
  <si>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</si>
  <si>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</si>
  <si>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</si>
  <si>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</si>
  <si>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</si>
  <si>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</si>
  <si>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</si>
  <si>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</si>
  <si>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</si>
  <si>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</si>
  <si>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</si>
  <si>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</si>
  <si>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</si>
  <si>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Code CAO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</si>
  <si>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</si>
  <si>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</si>
  <si>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</si>
  <si>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</si>
  <si>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</si>
  <si>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</si>
  <si>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</si>
  <si>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</si>
  <si>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</si>
  <si>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</si>
  <si>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</si>
  <si>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</si>
  <si>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n°01</t>
  </si>
  <si>
    <t>VRD - TERRASSEMENTS</t>
  </si>
  <si>
    <t>3.&amp;</t>
  </si>
  <si>
    <t>TRAVAUX PREPARATOIRES</t>
  </si>
  <si>
    <t>2.1</t>
  </si>
  <si>
    <t>CONSISTANCE DES TRAVAUX</t>
  </si>
  <si>
    <t>2.1.1</t>
  </si>
  <si>
    <t>Objet des travaux</t>
  </si>
  <si>
    <t>5.T</t>
  </si>
  <si>
    <t>5.&amp;</t>
  </si>
  <si>
    <t>2.1.2</t>
  </si>
  <si>
    <t>Liste des documents techniques</t>
  </si>
  <si>
    <t>2.1.3</t>
  </si>
  <si>
    <t>Limites de prestation</t>
  </si>
  <si>
    <t>4.&amp;</t>
  </si>
  <si>
    <t>Total H.T. :</t>
  </si>
  <si>
    <t>Total T.V.A. (20%) :</t>
  </si>
  <si>
    <t>Total T.T.C. :</t>
  </si>
  <si>
    <t>2.2</t>
  </si>
  <si>
    <t>DISPOSITIONS GENERALES</t>
  </si>
  <si>
    <t>4.T</t>
  </si>
  <si>
    <t>2.3</t>
  </si>
  <si>
    <t>PRISE DE POSSESSION DU TERRAIN</t>
  </si>
  <si>
    <t>2.4</t>
  </si>
  <si>
    <t>TRAVAUX A PROXIMITE DES RESEAUX SOUTERRAINS, ENTERRES, SUBAQUATIQUES OU AERIENS (suivant texte réglementaire).</t>
  </si>
  <si>
    <t>2.5</t>
  </si>
  <si>
    <t>ETAT DES LIEUX - CONSTATS PRELIMINAIRES</t>
  </si>
  <si>
    <t>4.L</t>
  </si>
  <si>
    <t>2.5.1</t>
  </si>
  <si>
    <t>- Pour l'ensemble ouvrages mitoyens (clôtures, voiries, bâtiments, végétaux, etc).</t>
  </si>
  <si>
    <t>ENS</t>
  </si>
  <si>
    <t>9.&amp;</t>
  </si>
  <si>
    <t>2.6</t>
  </si>
  <si>
    <t>INVESTIGATIONS GEOTECHNIQUES - RAPPORT D'ETUDE</t>
  </si>
  <si>
    <t>2.6.1</t>
  </si>
  <si>
    <t>Rapport d'investigations</t>
  </si>
  <si>
    <t>2.6.2</t>
  </si>
  <si>
    <t>Détection d'incohérences géotechniques en phase d'exécution - procédure et enjeux</t>
  </si>
  <si>
    <t>2.7</t>
  </si>
  <si>
    <t>ACCES DE CHANTIER</t>
  </si>
  <si>
    <t>2.7.1</t>
  </si>
  <si>
    <t>- Accès par les rues existantes et suivant PGCSPS</t>
  </si>
  <si>
    <t>2.8</t>
  </si>
  <si>
    <t>INSTALLATION DE CHANTIER</t>
  </si>
  <si>
    <t>2.8.1</t>
  </si>
  <si>
    <t>Aires de cantonnement et voies de circulations</t>
  </si>
  <si>
    <t>6.T</t>
  </si>
  <si>
    <t>2.8.1.1</t>
  </si>
  <si>
    <t>- Adapté au besoin de l'entreprise du présent lot</t>
  </si>
  <si>
    <t>2.8.1.2</t>
  </si>
  <si>
    <t>- Aire d'installations de chantier - base vie - empierrement sur 50cm + dépose et évacuation en fin de chantier</t>
  </si>
  <si>
    <t>2.8.1.3</t>
  </si>
  <si>
    <t>- Aire d'installations de chantier - zone de stockage et retournement à 5% de pente max - empierrement sur 50cm + dépose, évacuation et remise en état en fin de chantier</t>
  </si>
  <si>
    <t>6.&amp;</t>
  </si>
  <si>
    <t>2.8.2</t>
  </si>
  <si>
    <t>Moyen de sécurité - IPU</t>
  </si>
  <si>
    <t>2.8.2.1</t>
  </si>
  <si>
    <t>Intégrés aux Prix Unitaires</t>
  </si>
  <si>
    <t>8.&amp;</t>
  </si>
  <si>
    <t>2.8.3</t>
  </si>
  <si>
    <t>Signalisation du chantier - IPU</t>
  </si>
  <si>
    <t>2.8.3.1</t>
  </si>
  <si>
    <t>2.8.4</t>
  </si>
  <si>
    <t>Organisation prévisionnelle - PM</t>
  </si>
  <si>
    <t>2.8.4.1</t>
  </si>
  <si>
    <t>Pour mémoire</t>
  </si>
  <si>
    <t>2.9</t>
  </si>
  <si>
    <t>CLOTURE DE CHANTIER - SO</t>
  </si>
  <si>
    <t>2.9.1</t>
  </si>
  <si>
    <t>Sans Objet au présent lot</t>
  </si>
  <si>
    <t>2.10</t>
  </si>
  <si>
    <t>PIQUETAGE - IMPLANTATION DES OUVRAGES</t>
  </si>
  <si>
    <t>2.10.1</t>
  </si>
  <si>
    <t>- Implantation et piquetage pour l'ensemble des travaux à réaliser par le présent lot</t>
  </si>
  <si>
    <t>2.10.2</t>
  </si>
  <si>
    <t>- Marquage et piquetage de l'ensemble des réseaux sur l'emprise du site - étendu aux raccordements avec regards aval et amont - à réaliser par un prestataire extérieur</t>
  </si>
  <si>
    <t>2.11</t>
  </si>
  <si>
    <t>TRAVAUX SUR LES VEGETAUX</t>
  </si>
  <si>
    <t>2.11.1</t>
  </si>
  <si>
    <t>Protection des arbres conservés</t>
  </si>
  <si>
    <t>5.U.IMAGE</t>
  </si>
  <si>
    <t>5.L</t>
  </si>
  <si>
    <t>2.11.1.1</t>
  </si>
  <si>
    <t>- Protection des arbres et arbustes compris dépose en fin de chantier</t>
  </si>
  <si>
    <t>2.11.1.2</t>
  </si>
  <si>
    <t>- Protection de la haie de Photina conservée au Nord des aménagements (côté accès livraison)</t>
  </si>
  <si>
    <t>ML</t>
  </si>
  <si>
    <t>2.11.2</t>
  </si>
  <si>
    <t>Élagage</t>
  </si>
  <si>
    <t>2.11.2.1</t>
  </si>
  <si>
    <t>- Élagage des arbres conservés à proximité immédiate des travaux</t>
  </si>
  <si>
    <t>2.11.3</t>
  </si>
  <si>
    <t>Abattage, dessouchage et enlèvement de végétaux</t>
  </si>
  <si>
    <t>2.11.3.1</t>
  </si>
  <si>
    <t>- Abattage, dessouchage et évacuation d'arbres compris remise à niveau</t>
  </si>
  <si>
    <t>2.11.3.2</t>
  </si>
  <si>
    <t>- Abattage, dessouchage et évacuation de haies compris remise à niveau</t>
  </si>
  <si>
    <t>2.12</t>
  </si>
  <si>
    <t xml:space="preserve">TRAVAUX SUR LES EXISTANTS, DEPOSES </t>
  </si>
  <si>
    <t>2.12.1</t>
  </si>
  <si>
    <t>Démolition de murs de soutènement</t>
  </si>
  <si>
    <t>6.L</t>
  </si>
  <si>
    <t>2.12.1.1</t>
  </si>
  <si>
    <t>- Dépose et évacuation de carneau (double mur + dalle haute + dalle basse) comprenant purge des infrastructures béton permettant une largeur de passage de 2m en définitif pour l’entretien</t>
  </si>
  <si>
    <t>2.12.1.2</t>
  </si>
  <si>
    <t>- Dépose et évacuation de mur de soutènement comprenant purge des infrastructures béton</t>
  </si>
  <si>
    <t>2.12.1.3</t>
  </si>
  <si>
    <t>- Dépose et évacuation de muret de soutènement comprenant purge des infrastructures béton</t>
  </si>
  <si>
    <t>9.M.Z</t>
  </si>
  <si>
    <t>2.12.2</t>
  </si>
  <si>
    <t>Dépose de bordures et caniveaux béton</t>
  </si>
  <si>
    <t>2.12.2.1</t>
  </si>
  <si>
    <t>- Dépose et évacuation de bordure ou caniveaux comprenant purge des infrastructures béton</t>
  </si>
  <si>
    <t>2.12.3</t>
  </si>
  <si>
    <t>Sciage d'ouvrage B.A.</t>
  </si>
  <si>
    <t>2.12.3.1</t>
  </si>
  <si>
    <t>Intégrés aux Prix Unitaires de démolitions de voiries et cheminements ou décapage</t>
  </si>
  <si>
    <t>2.12.4</t>
  </si>
  <si>
    <t>Sciage d'enrobés - IPU</t>
  </si>
  <si>
    <t>2.12.4.1</t>
  </si>
  <si>
    <t>Intégrés aux Prix Unitaires de démolitions de voiries</t>
  </si>
  <si>
    <t>2.12.5</t>
  </si>
  <si>
    <t>Dépose de mobiliers urbains</t>
  </si>
  <si>
    <t>2.12.5.1</t>
  </si>
  <si>
    <t>- Dépose de mobiliers type signalisation compris massifs et purge des infrastructures puis évacuation</t>
  </si>
  <si>
    <t>2.12.5.2</t>
  </si>
  <si>
    <t>- Dépose de massifs de mobiliers urbains compris purge des infrastructures puis évacuation</t>
  </si>
  <si>
    <t>2.12.6</t>
  </si>
  <si>
    <t>Dépose de réseaux souples</t>
  </si>
  <si>
    <t>2.12.6.1</t>
  </si>
  <si>
    <t>- Dépose des regards / chambre réseaux secs non conservés compris évacuations</t>
  </si>
  <si>
    <t>2.12.6.2</t>
  </si>
  <si>
    <t>- Dépose des regards de liaison AEP non conservés compris évacuations</t>
  </si>
  <si>
    <t>2.12.6.3</t>
  </si>
  <si>
    <t>- Dépose de réseaux de chauffage non conservé et dévoyé compris évacuations</t>
  </si>
  <si>
    <t>2.12.6.4</t>
  </si>
  <si>
    <t>- Dépose de réseaux de fluides médicaux non conservé et dévoyé compris évacuations</t>
  </si>
  <si>
    <t>2.12.6.5</t>
  </si>
  <si>
    <t>- Dépose de réseaux d'HTA non conservé et dévoyé compris évacuations</t>
  </si>
  <si>
    <t>2.12.6.6</t>
  </si>
  <si>
    <t>- Dépose de réseaux de télécommunications non conservé et dévoyé compris évacuations</t>
  </si>
  <si>
    <t>2.12.7</t>
  </si>
  <si>
    <t>Dépose de mobiliers d'éclairage</t>
  </si>
  <si>
    <t>2.12.7.1</t>
  </si>
  <si>
    <t>- Dépose de candélabre avec massif de fondation compris évacuation</t>
  </si>
  <si>
    <t>2.12.7.2</t>
  </si>
  <si>
    <t>- Dépose de réseaux d'éclairage non conservé et dévoyé compris évacuations</t>
  </si>
  <si>
    <t>2.12.8</t>
  </si>
  <si>
    <t>Dépose d'assainissement eaux pluviales et eaux usées</t>
  </si>
  <si>
    <t>2.12.8.1</t>
  </si>
  <si>
    <t>- Dépose des regards d'assainissement (EP + EU) Ø1000 compris évacuation</t>
  </si>
  <si>
    <t>2.12.8.2</t>
  </si>
  <si>
    <t>- Dépose des regards d'assainissement (EP + EU) 40x40 compris évacuation</t>
  </si>
  <si>
    <t>2.12.8.3</t>
  </si>
  <si>
    <t>- Dépose des canalisations EU du Ø125 au Ø200 compris évacuation</t>
  </si>
  <si>
    <t>2.12.8.4</t>
  </si>
  <si>
    <t>- Dépose des canalisations EP du Ø150 au Ø400 compris évacuation</t>
  </si>
  <si>
    <t>2.12.8.5</t>
  </si>
  <si>
    <t>- Inertage des canalisations d'assainissement depuis regard</t>
  </si>
  <si>
    <t>TRAVAUX DE TERRASSEMENT</t>
  </si>
  <si>
    <t>3.1</t>
  </si>
  <si>
    <t>GENERALITES</t>
  </si>
  <si>
    <t>3.2</t>
  </si>
  <si>
    <t>DECAPAGE ET DEMOLITIONS DE VOIRIES</t>
  </si>
  <si>
    <t>3.2.1</t>
  </si>
  <si>
    <t>- Décapage terre végétale - épaisseur 20 à 30 cm suivant rapport géotechnique (première épaisseur de surface plus qualitative)</t>
  </si>
  <si>
    <t>3.2.2</t>
  </si>
  <si>
    <t>- Rabotage de revêtement existant en enrobés - épaisseur 6 à 7 cm suivant rapport géotechnique</t>
  </si>
  <si>
    <t>3.2.3</t>
  </si>
  <si>
    <t>- Démolition de revêtement existant en pavage - épaisseur 8 à 10 cm estimés</t>
  </si>
  <si>
    <t>3.2.4</t>
  </si>
  <si>
    <t>- Purge de structures de voirie existante - épaisseur 40 cm suivant rapport géotechnique</t>
  </si>
  <si>
    <t>3.3</t>
  </si>
  <si>
    <t>STOCKAGE PROVISOIRE DES TERRES ISSUES DU DECAPAGE</t>
  </si>
  <si>
    <t>3.3.1</t>
  </si>
  <si>
    <t>- Mise en stockage des terres issues du décapage compris criblage</t>
  </si>
  <si>
    <t>M3</t>
  </si>
  <si>
    <t>3.3.2</t>
  </si>
  <si>
    <t>- Relevé topographique du modelé de terre végétale après mise en stockage</t>
  </si>
  <si>
    <t>3.4</t>
  </si>
  <si>
    <t>TERRASSEMENTS GENERAUX</t>
  </si>
  <si>
    <t>3.4.1</t>
  </si>
  <si>
    <t>- Déblais issus des terrassements généraux (bâtiment compris banquette provisoire phase 1 et aménagements extérieurs)</t>
  </si>
  <si>
    <t>3.4.2</t>
  </si>
  <si>
    <t>- Remblais sous espaces verts en matériaux du site</t>
  </si>
  <si>
    <t>3.4.3</t>
  </si>
  <si>
    <t>- Remblais complémentaires sous structures en GNT B 0/80 - 0/150</t>
  </si>
  <si>
    <t>3.4.4</t>
  </si>
  <si>
    <t>- Essais pénétrométriques des remblais compactés</t>
  </si>
  <si>
    <t>3.5</t>
  </si>
  <si>
    <t>BLINDAGE</t>
  </si>
  <si>
    <t>3.5.1</t>
  </si>
  <si>
    <t>- Blindage</t>
  </si>
  <si>
    <t>3.5.2</t>
  </si>
  <si>
    <t>- Note de calcul rédigé par un géotechnicien</t>
  </si>
  <si>
    <t>3.6</t>
  </si>
  <si>
    <t>TALUS</t>
  </si>
  <si>
    <t>3.6.1</t>
  </si>
  <si>
    <t>- Protection et entretien des talus sur toute la durée des travaux</t>
  </si>
  <si>
    <t>3.7</t>
  </si>
  <si>
    <t>ENLEVEMENT ET TRANSPORT DES TERRES</t>
  </si>
  <si>
    <t>4.C</t>
  </si>
  <si>
    <t>3.7.1</t>
  </si>
  <si>
    <t>- Agrégats issues du rabotage de chaussée</t>
  </si>
  <si>
    <t>3.7.2</t>
  </si>
  <si>
    <t>- Gravats issues des démolitions de pavages</t>
  </si>
  <si>
    <t>3.7.3</t>
  </si>
  <si>
    <t>- Gravats issues des démolitions de voiries</t>
  </si>
  <si>
    <t>3.7.4</t>
  </si>
  <si>
    <t>- Terres issues du décapage (hors besoin poste de remodelage)</t>
  </si>
  <si>
    <t>9.C</t>
  </si>
  <si>
    <t>3.7.5</t>
  </si>
  <si>
    <t>- Terres issues des terrassements généraux</t>
  </si>
  <si>
    <t>TRAVAUX D'ASSAINISSEMENT - RESEAUX</t>
  </si>
  <si>
    <t>4.1</t>
  </si>
  <si>
    <t>GENERALITES - PM</t>
  </si>
  <si>
    <t>4.1.1</t>
  </si>
  <si>
    <t>Pour Mémoire</t>
  </si>
  <si>
    <t>4.2</t>
  </si>
  <si>
    <t>TRAVAUX D'INTERFACE</t>
  </si>
  <si>
    <t>4.2.1</t>
  </si>
  <si>
    <t>- Provision en cas de rencontre de réseaux non identifiés et travaux en interface - 8 000,00 € HT</t>
  </si>
  <si>
    <t>FT</t>
  </si>
  <si>
    <t>4.3</t>
  </si>
  <si>
    <t>TRANCHEES UNIQUES &amp; COMMUNES</t>
  </si>
  <si>
    <t>4.3.1</t>
  </si>
  <si>
    <t>Tranchées de réseaux uniques - largeur moyenne 0,50 m</t>
  </si>
  <si>
    <t>4.3.1.1</t>
  </si>
  <si>
    <t>- Tranchées de réseaux uniques - largeur 0,50 m - avec reprises de voiries</t>
  </si>
  <si>
    <t>4.3.1.2</t>
  </si>
  <si>
    <t>- Tranchées de réseaux uniques - largeur 0,50 m - en espaces verts</t>
  </si>
  <si>
    <t>4.3.2</t>
  </si>
  <si>
    <t>Tranchées 3 réseaux  - largeur moyenne 1,20 m</t>
  </si>
  <si>
    <t>4.3.2.1</t>
  </si>
  <si>
    <t>- Tranchées de réseaux multiples  - largeur 1,20 m - avec reprises de voiries</t>
  </si>
  <si>
    <t>4.3.2.2</t>
  </si>
  <si>
    <t>- Tranchées de réseaux multiples  - largeur 1,20 m - en espaces verts</t>
  </si>
  <si>
    <t>4.3.3</t>
  </si>
  <si>
    <t>Tranchées de réseaux multiples - largeur moyenne 2,00 m</t>
  </si>
  <si>
    <t>4.3.3.1</t>
  </si>
  <si>
    <t>- Tranchées de réseaux multiples - largeur 2,50 m - avec reprises de voiries</t>
  </si>
  <si>
    <t>4.3.3.2</t>
  </si>
  <si>
    <t>- Tranchées de réseaux multiples - largeur 2,50 m - en espaces verts</t>
  </si>
  <si>
    <t>4.3.4</t>
  </si>
  <si>
    <t>Tranchées de réseaux multiples - largeur moyenne 2,50 m</t>
  </si>
  <si>
    <t>4.3.4.1</t>
  </si>
  <si>
    <t>4.3.4.2</t>
  </si>
  <si>
    <t>4.3.5</t>
  </si>
  <si>
    <t>Tranchées de réseaux multiples - largeur moyenne 3,50 m</t>
  </si>
  <si>
    <t>4.3.5.1</t>
  </si>
  <si>
    <t>- Tranchées de réseaux multiples - largeur 3,50 m - avec reprises de voiries</t>
  </si>
  <si>
    <t>4.3.5.2</t>
  </si>
  <si>
    <t>- Tranchées de réseaux multiples - largeur 3,50 m - en espaces verts</t>
  </si>
  <si>
    <t>4.4</t>
  </si>
  <si>
    <t>REMBLAYAGE DES TRANCHEES - IPU</t>
  </si>
  <si>
    <t>4.4.1</t>
  </si>
  <si>
    <t>Intégrés aux Prix Unitaires de réseaux</t>
  </si>
  <si>
    <t>4.5</t>
  </si>
  <si>
    <t>ASSAINISSEMENT DES EAUX PLUVIALES</t>
  </si>
  <si>
    <t>4.5.1</t>
  </si>
  <si>
    <t>Collecteurs enterrés</t>
  </si>
  <si>
    <t>4.5.1.1</t>
  </si>
  <si>
    <t>-  PVC Ø125 - NF - CR8 compris accessoires et tranchées</t>
  </si>
  <si>
    <t>4.5.1.2</t>
  </si>
  <si>
    <t>-  PVC Ø160 - NF - CR8 compris accessoires et tranchées</t>
  </si>
  <si>
    <t>4.5.1.3</t>
  </si>
  <si>
    <t>-  PVC Ø160 sous dalle - NF - CR8 compris accessoires et tranchées</t>
  </si>
  <si>
    <t>4.5.1.4</t>
  </si>
  <si>
    <t>- PVC Ø200 - NF - CR8 compris accessoires et tranchées</t>
  </si>
  <si>
    <t>4.5.1.5</t>
  </si>
  <si>
    <t>- PVC Ø200 sous dalle- NF - CR8 compris accessoires et tranchées</t>
  </si>
  <si>
    <t>4.5.1.6</t>
  </si>
  <si>
    <t>- PVC Ø250 - NF - CR8 compris accessoires et tranchées</t>
  </si>
  <si>
    <t>4.5.1.7</t>
  </si>
  <si>
    <t>- PVC Ø315 - NF - CR8 compris accessoires et tranchées</t>
  </si>
  <si>
    <t>4.5.1.8</t>
  </si>
  <si>
    <t>- PVC Ø315 sous dalle - NF - CR8 compris accessoires et tranchées</t>
  </si>
  <si>
    <t>4.5.1.9</t>
  </si>
  <si>
    <t>- PVC Ø400 - NF - CR8 compris accessoires et tranchées</t>
  </si>
  <si>
    <t>4.5.1.10</t>
  </si>
  <si>
    <t>- Protection mécanique des réseaux à faible profondeur</t>
  </si>
  <si>
    <t>4.5.2</t>
  </si>
  <si>
    <t>Drainage périphérique au bâtiment - SO</t>
  </si>
  <si>
    <t>4.5.2.1</t>
  </si>
  <si>
    <t>4.5.3</t>
  </si>
  <si>
    <t>Regards préfabriqués</t>
  </si>
  <si>
    <t>4.5.3.1</t>
  </si>
  <si>
    <t>- Regard préfabriqués 50x50 compris tampon fonte estampillé EP</t>
  </si>
  <si>
    <t>4.5.4</t>
  </si>
  <si>
    <t>Regards de jonction</t>
  </si>
  <si>
    <t>4.5.4.1</t>
  </si>
  <si>
    <t>- Regard préfabriqué Ø1000 avec tampon fonte estampillé EP</t>
  </si>
  <si>
    <t>4.5.4.2</t>
  </si>
  <si>
    <t>- Regard préfabriqué Ø1000 avec grille plate en fonte</t>
  </si>
  <si>
    <t>4.5.5</t>
  </si>
  <si>
    <t>Regards avaloir avec grille plate en fonte</t>
  </si>
  <si>
    <t>4.5.5.1</t>
  </si>
  <si>
    <t>- Regard préfabriqué 40x40 + grille</t>
  </si>
  <si>
    <t>4.5.6</t>
  </si>
  <si>
    <t>Caniveau grille</t>
  </si>
  <si>
    <t>4.5.6.1</t>
  </si>
  <si>
    <t>- Caniveaux grille extérieurs compris accessoires et raccordements au réseau créé - D400</t>
  </si>
  <si>
    <t>4.5.7</t>
  </si>
  <si>
    <t>Ouvrages de régulation</t>
  </si>
  <si>
    <t>4.5.7.1</t>
  </si>
  <si>
    <t>- Ouvrage de régulation / limitation de débit conformément à la notice hydraulique</t>
  </si>
  <si>
    <t>4.5.8</t>
  </si>
  <si>
    <t>Cuve de récupération des eaux de pluie</t>
  </si>
  <si>
    <t>4.5.8.1</t>
  </si>
  <si>
    <t>- Terrassements de la cuve</t>
  </si>
  <si>
    <t>4.5.8.2</t>
  </si>
  <si>
    <t>- Remblaiement en gravette 4/6</t>
  </si>
  <si>
    <t>4.5.8.3</t>
  </si>
  <si>
    <t>- Fourniture et pose de la cuve de récupération des EP toiture en béton V = 10 m3</t>
  </si>
  <si>
    <t>4.5.8.4</t>
  </si>
  <si>
    <t>- Fourniture et pose de deux canalisations Ø40 depuis la cuve de récupération des eaux de pluie jusqu'à la station de pompage (réalisée par le lot fluide)</t>
  </si>
  <si>
    <t>4.5.8.5</t>
  </si>
  <si>
    <t>- Raccordement d'un système d'alarme en cas de défaut de remplissage de la cuve</t>
  </si>
  <si>
    <t>4.5.8.6</t>
  </si>
  <si>
    <t>- Raccordement en amont et en aval de la cuve en PVC CR8 Ø100</t>
  </si>
  <si>
    <t>4.5.8.7</t>
  </si>
  <si>
    <t>- Mise en oeuvre de terre végétale de recouvrement</t>
  </si>
  <si>
    <t>4.5.9</t>
  </si>
  <si>
    <t>Raccordement à l'exutoire</t>
  </si>
  <si>
    <t>4.5.9.1</t>
  </si>
  <si>
    <t xml:space="preserve">- Raccordement au réseau existant </t>
  </si>
  <si>
    <t>4.5.9.2</t>
  </si>
  <si>
    <t>- Tracé d'un fossé d'interception du bassin versant</t>
  </si>
  <si>
    <t>4.6</t>
  </si>
  <si>
    <t>ASSAINISSEMENT DES EAUX USEES &amp; VANNES</t>
  </si>
  <si>
    <t>4.6.1</t>
  </si>
  <si>
    <t>4.6.1.1</t>
  </si>
  <si>
    <t>-  PVC Ø110 - NF - CR16 compris accessoires et tranchées</t>
  </si>
  <si>
    <t>4.6.1.2</t>
  </si>
  <si>
    <t>-  PVC Ø110 sous dalle - NF - CR16 compris accessoires et tranchées</t>
  </si>
  <si>
    <t>4.6.1.3</t>
  </si>
  <si>
    <t>-  PVC Ø125 - NF - CR16 compris accessoires et tranchées</t>
  </si>
  <si>
    <t>4.6.1.4</t>
  </si>
  <si>
    <t>-  PVC Ø125 sous dalle - NF - CR16 compris accessoires et tranchées</t>
  </si>
  <si>
    <t>4.6.1.5</t>
  </si>
  <si>
    <t>-  PVC Ø160 - NF - CR16 compris accessoires et tranchées</t>
  </si>
  <si>
    <t>4.6.1.6</t>
  </si>
  <si>
    <t>- PVC Ø200 - NF - CR16 compris accessoires et tranchées</t>
  </si>
  <si>
    <t>4.6.2</t>
  </si>
  <si>
    <t>4.6.2.1</t>
  </si>
  <si>
    <t>- Regard préfabriqués 40x40 compris tampon fonte estampillé EU</t>
  </si>
  <si>
    <t>4.6.3</t>
  </si>
  <si>
    <t>4.6.3.1</t>
  </si>
  <si>
    <t>- Regard préfabriqué Ø1000 avec tampon fonte estampillé EU</t>
  </si>
  <si>
    <t>4.6.4</t>
  </si>
  <si>
    <t>4.6.4.1</t>
  </si>
  <si>
    <t>- Branchement sur réseau communal</t>
  </si>
  <si>
    <t>4.7</t>
  </si>
  <si>
    <t>TELECOMMUNICATION</t>
  </si>
  <si>
    <t>4.7.1</t>
  </si>
  <si>
    <t>Limites de prestations - PM</t>
  </si>
  <si>
    <t>4.7.1.1</t>
  </si>
  <si>
    <t>4.7.2</t>
  </si>
  <si>
    <t>Gaines &amp; chambres de tirage</t>
  </si>
  <si>
    <t>5.C</t>
  </si>
  <si>
    <t>4.7.2.1</t>
  </si>
  <si>
    <t>- 3 tube PVC Ø42/45 pour raccordement fibre optique en tranchée</t>
  </si>
  <si>
    <t>4.7.2.2</t>
  </si>
  <si>
    <t>- Chambre de tirage 40x40 compris peignes et raccordement</t>
  </si>
  <si>
    <t>4.7.2.3</t>
  </si>
  <si>
    <t>- Chambre de tirage L1T compris peignes et raccordement</t>
  </si>
  <si>
    <t>4.7.2.4</t>
  </si>
  <si>
    <t>- Chambre de tirage L2T compris peignes et raccordement</t>
  </si>
  <si>
    <t>4.7.2.5</t>
  </si>
  <si>
    <t>- Mise à niveau chambre de tirage L2T compris peignes et raccordement</t>
  </si>
  <si>
    <t>4.7.2.6</t>
  </si>
  <si>
    <t>- Mise à niveau chambre de tirage L3T compris peignes et raccordement</t>
  </si>
  <si>
    <t>4.8</t>
  </si>
  <si>
    <t>DISTRIBUTION ELECTRIQUE</t>
  </si>
  <si>
    <t>4.8.1</t>
  </si>
  <si>
    <t>4.8.1.1</t>
  </si>
  <si>
    <t>4.8.2</t>
  </si>
  <si>
    <t>4.8.2.1</t>
  </si>
  <si>
    <t>- Fourreau aiguillé TPC - IK10 - Ø160</t>
  </si>
  <si>
    <t>4.8.2.2</t>
  </si>
  <si>
    <t>- Chambre de tirage normalisée 40 x 40 avec tampon fonte</t>
  </si>
  <si>
    <t>4.8.2.3</t>
  </si>
  <si>
    <t>- Chambre de tirage L3T compris peignes et raccordement</t>
  </si>
  <si>
    <t>4.8.2.4</t>
  </si>
  <si>
    <t>- Chambre de tirage L3C compris peignes et raccordement</t>
  </si>
  <si>
    <t>4.8.2.5</t>
  </si>
  <si>
    <t>- Chambre de tirage L4T compris peignes et raccordement</t>
  </si>
  <si>
    <t>4.9</t>
  </si>
  <si>
    <t>ECLAIRAGE EXTERIEUR</t>
  </si>
  <si>
    <t>4.9.1</t>
  </si>
  <si>
    <t>4.9.1.1</t>
  </si>
  <si>
    <t>4.9.2</t>
  </si>
  <si>
    <t>Gaines, mise à la terre, chambres de tirage &amp; massifs béton</t>
  </si>
  <si>
    <t>4.9.2.1</t>
  </si>
  <si>
    <t xml:space="preserve">- Fourreau TPC Ø63 - IK10 </t>
  </si>
  <si>
    <t>4.9.2.2</t>
  </si>
  <si>
    <t>- Cablette de cuivre de mise à la terre</t>
  </si>
  <si>
    <t>4.9.2.3</t>
  </si>
  <si>
    <t>- Chambre de tirage normalisée 50 x 50 cm</t>
  </si>
  <si>
    <t>4.9.2.4</t>
  </si>
  <si>
    <t>- Massifs B.A. justifié par une note de calcul pour lampadaire</t>
  </si>
  <si>
    <t>4.10</t>
  </si>
  <si>
    <t>ADDUCTION EN EAU POTABLE</t>
  </si>
  <si>
    <t>4.10.1</t>
  </si>
  <si>
    <t>4.10.1.1</t>
  </si>
  <si>
    <t>4.10.2</t>
  </si>
  <si>
    <t>Citerneau et/ou regard pouvant être maçonné</t>
  </si>
  <si>
    <t>4.10.2.1</t>
  </si>
  <si>
    <t>Citerneau ou regard AEP</t>
  </si>
  <si>
    <t>4.10.2.2</t>
  </si>
  <si>
    <t>Regard AEP 1,00 m x 1,50 m</t>
  </si>
  <si>
    <t>4.11</t>
  </si>
  <si>
    <t>RESEAU CHAUFFAGE</t>
  </si>
  <si>
    <t>4.11.1</t>
  </si>
  <si>
    <t>4.11.1.1</t>
  </si>
  <si>
    <t>4.11.1.1.1</t>
  </si>
  <si>
    <t>4.12</t>
  </si>
  <si>
    <t>RESEAU FLUIDES MEDICAUX</t>
  </si>
  <si>
    <t>4.12.1</t>
  </si>
  <si>
    <t>4.12.1.1</t>
  </si>
  <si>
    <t>4.12.1.1.1</t>
  </si>
  <si>
    <t>- Fluides médicaux - Ø250 mm intérieur - béton 135A en tranchée</t>
  </si>
  <si>
    <t>4.12.1.1.2</t>
  </si>
  <si>
    <t>- Fluides médicaux - caniveau technique tout hauteur visitable largeur intérieure 250 mm - béton en tranchée</t>
  </si>
  <si>
    <t>4.12.1.1.3</t>
  </si>
  <si>
    <t>- Regard 40x40</t>
  </si>
  <si>
    <t>4.12.1.1.4</t>
  </si>
  <si>
    <t>- Chambre L1T</t>
  </si>
  <si>
    <t>4.12.1.1.5</t>
  </si>
  <si>
    <t>- Regard Ø1000</t>
  </si>
  <si>
    <t>4.13</t>
  </si>
  <si>
    <t>SECURITE INCENDIE - SO</t>
  </si>
  <si>
    <t>4.13.1</t>
  </si>
  <si>
    <t>Sans Objet au présent marché</t>
  </si>
  <si>
    <t>4.14</t>
  </si>
  <si>
    <t>FILET DE SECURITE - IPU</t>
  </si>
  <si>
    <t>4.U.IMAGE</t>
  </si>
  <si>
    <t>4.14.1</t>
  </si>
  <si>
    <t>4.15</t>
  </si>
  <si>
    <t>TESTS &amp; ESSAIS</t>
  </si>
  <si>
    <t>4.15.1</t>
  </si>
  <si>
    <t>Contrôle de compactage des tranchées</t>
  </si>
  <si>
    <t>4.15.1.1</t>
  </si>
  <si>
    <t>- Pour l'ensemble des tranchées sous voiries</t>
  </si>
  <si>
    <t>4.15.1.2</t>
  </si>
  <si>
    <t>- Pour l'ensemble des tranchées sous espaces verts</t>
  </si>
  <si>
    <t>4.15.2</t>
  </si>
  <si>
    <t>Essais d'étanchéité</t>
  </si>
  <si>
    <t>4.15.2.1</t>
  </si>
  <si>
    <t xml:space="preserve">Pour l'ensemble des réseaux d'assainissement </t>
  </si>
  <si>
    <t>4.15.3</t>
  </si>
  <si>
    <t>Passage caméra - Inspection télévisée</t>
  </si>
  <si>
    <t>4.15.3.1</t>
  </si>
  <si>
    <t>- Pour l'ensemble des réseaux d'assainissements</t>
  </si>
  <si>
    <t>4.15.4</t>
  </si>
  <si>
    <t>Essais de calibrage</t>
  </si>
  <si>
    <t>4.15.4.1</t>
  </si>
  <si>
    <t>- Pour l'ensemble des réseaux souples</t>
  </si>
  <si>
    <t>TRAVAUX DE STRUCTURE DE CHAUSSEE</t>
  </si>
  <si>
    <t>5.1</t>
  </si>
  <si>
    <t>CONSTITUTION DES STRUCTURES - Rappel</t>
  </si>
  <si>
    <t>5.2</t>
  </si>
  <si>
    <t>ANTI-CONTAMINANT</t>
  </si>
  <si>
    <t>5.2.1</t>
  </si>
  <si>
    <t>- Classe 7 minimum (suivant rapport géotechnique) certifié ASQUAL</t>
  </si>
  <si>
    <t>5.3</t>
  </si>
  <si>
    <t>EMPIERREMENT</t>
  </si>
  <si>
    <t>5.3.1</t>
  </si>
  <si>
    <t>- Empierrement GNT B 0/80 ép. 40 cm sous bâtiment + débord à déposer + rampes intermédiaires</t>
  </si>
  <si>
    <t>5.3.2</t>
  </si>
  <si>
    <t>- Empierrement GNT B 0/63 ép. 30 cm sous voirie principale</t>
  </si>
  <si>
    <t>5.3.3</t>
  </si>
  <si>
    <t>- Empierrement GNT B 0/63 ép. 50 cm sous voirie légère en enrobé noir</t>
  </si>
  <si>
    <t>5.3.4</t>
  </si>
  <si>
    <t>- Empierrement GNT B 0/63 ép. 30 cm sous cheminement en enrobé</t>
  </si>
  <si>
    <t>5.3.5</t>
  </si>
  <si>
    <t>- Empierrement GNT B 0/63 ép. 30 cm sous plateforme piéton en béton balayé</t>
  </si>
  <si>
    <t>5.4</t>
  </si>
  <si>
    <t>ESSAIS DE PLAQUE</t>
  </si>
  <si>
    <t>5.4.1</t>
  </si>
  <si>
    <t>- Pour l'ensemble des empierrements</t>
  </si>
  <si>
    <t>TRAVAUX DE VOIRIE</t>
  </si>
  <si>
    <t>3.C</t>
  </si>
  <si>
    <t>6.1</t>
  </si>
  <si>
    <t>REMARQUE PREALABLE - PM</t>
  </si>
  <si>
    <t>6.1.1</t>
  </si>
  <si>
    <t>6.2</t>
  </si>
  <si>
    <t>PLANCHE D'ECHANTILLONS - IPU</t>
  </si>
  <si>
    <t>6.2.1</t>
  </si>
  <si>
    <t>Intégré aux Prix Unitaires de voiries</t>
  </si>
  <si>
    <t>6.3</t>
  </si>
  <si>
    <t>HYPOTHESES - PM</t>
  </si>
  <si>
    <t>6.3.1</t>
  </si>
  <si>
    <t>6.4</t>
  </si>
  <si>
    <t>BORDURE BETON</t>
  </si>
  <si>
    <t>6.4.1</t>
  </si>
  <si>
    <t>- Bordure béton préfabriqué de type T2 - Vue de 0 cm - Classe T</t>
  </si>
  <si>
    <t>6.4.2</t>
  </si>
  <si>
    <t>- Bordure béton préfabriqué de type T2 - Vue de 14 cm - Classe T</t>
  </si>
  <si>
    <t>6.4.3</t>
  </si>
  <si>
    <t>- Bordure béton préfabriqué de type T2 - Vue variable - Classe T</t>
  </si>
  <si>
    <t>6.4.4</t>
  </si>
  <si>
    <t>- Muret de récupération en béton fabriqué de niveau 0 à 40 cm de hauteur vue de soutènement</t>
  </si>
  <si>
    <t>6.5</t>
  </si>
  <si>
    <t>VOIRIE LOURDE BBSG 0/10 NOIR</t>
  </si>
  <si>
    <t>6.5.1</t>
  </si>
  <si>
    <t>- GNT B 0/31,5 épaisseur 15 cm</t>
  </si>
  <si>
    <t>6.5.2</t>
  </si>
  <si>
    <t>- GB 0/14 épaisseur 12 cm</t>
  </si>
  <si>
    <t>6.5.3</t>
  </si>
  <si>
    <t>- BBSG 0/10 noir classe 3 épaisseur 6 cm</t>
  </si>
  <si>
    <t>6.6</t>
  </si>
  <si>
    <t>VOIRIE LEGERE BBSG 0/10 NOIR</t>
  </si>
  <si>
    <t>6.6.1</t>
  </si>
  <si>
    <t>- GNT B 0/31,5 épaisseur 20 cm</t>
  </si>
  <si>
    <t>6.6.2</t>
  </si>
  <si>
    <t>6.7</t>
  </si>
  <si>
    <t>TROTTOIR BBSG 0/6 NOIR</t>
  </si>
  <si>
    <t>6.7.1</t>
  </si>
  <si>
    <t>6.7.2</t>
  </si>
  <si>
    <t>- BBSG 0/6 noir classe 3 épaisseur 4 cm</t>
  </si>
  <si>
    <t>6.8</t>
  </si>
  <si>
    <t>BETON BALAYE</t>
  </si>
  <si>
    <t>6.8.1</t>
  </si>
  <si>
    <t>6.8.2</t>
  </si>
  <si>
    <t>- Béton balayé épaisseur 16 cm</t>
  </si>
  <si>
    <t>6.9</t>
  </si>
  <si>
    <t>GRAVILLONS LAVES 10/14</t>
  </si>
  <si>
    <t>6.9.1</t>
  </si>
  <si>
    <t>- Gravillon lavé bleu 10/14 épaisseur 10 cm</t>
  </si>
  <si>
    <t>SIGNALISATION</t>
  </si>
  <si>
    <t>7.1</t>
  </si>
  <si>
    <t>POTELET ACIER GALVANISE</t>
  </si>
  <si>
    <t>7.1.1</t>
  </si>
  <si>
    <t>- Potelet acier galvanisé - Ø80</t>
  </si>
  <si>
    <t>7.2</t>
  </si>
  <si>
    <t>HORIZONTALE</t>
  </si>
  <si>
    <t>7.2.1</t>
  </si>
  <si>
    <t>Bande et logo</t>
  </si>
  <si>
    <t>7.2.1.1</t>
  </si>
  <si>
    <t>- Lignes continues</t>
  </si>
  <si>
    <t>7.2.1.2</t>
  </si>
  <si>
    <t>- Bande d’arrêt STOP</t>
  </si>
  <si>
    <t>7.2.1.3</t>
  </si>
  <si>
    <t xml:space="preserve">- Passage piéton </t>
  </si>
  <si>
    <t>7.2.1.4</t>
  </si>
  <si>
    <t>- Sigle PMR échelle 1:1</t>
  </si>
  <si>
    <t>7.2.1.5</t>
  </si>
  <si>
    <t>- Sigle PMR échelle 1:2</t>
  </si>
  <si>
    <t>7.2.2</t>
  </si>
  <si>
    <t>Dalles podotactiles d'éveil à la vigilance (D.E.V.)</t>
  </si>
  <si>
    <t>7.2.2.1</t>
  </si>
  <si>
    <t>- Dalle podotactile</t>
  </si>
  <si>
    <t>7.2.3</t>
  </si>
  <si>
    <t>Bandes podotactiles d'aide à l'orientation (B.A.O.)</t>
  </si>
  <si>
    <t>7.2.3.1</t>
  </si>
  <si>
    <t>- Entre place PMR et accès au bâtiment</t>
  </si>
  <si>
    <t>7.3</t>
  </si>
  <si>
    <t>VERTICALE</t>
  </si>
  <si>
    <t>7.3.1</t>
  </si>
  <si>
    <t>Panneaux signalétiques</t>
  </si>
  <si>
    <t>7.3.1.1</t>
  </si>
  <si>
    <t>Massifs, Mâts, brides et panneau B6d + M6h - GN - Classe 2</t>
  </si>
  <si>
    <t>7.3.1.2</t>
  </si>
  <si>
    <t>Massifs, Mâts, brides et panneau AB4 - GN - Classe 2</t>
  </si>
  <si>
    <t>ESPACES VERTS</t>
  </si>
  <si>
    <t>3.T</t>
  </si>
  <si>
    <t>8.1</t>
  </si>
  <si>
    <t>REMODELAGE TERRE VEGETALE</t>
  </si>
  <si>
    <t>8.1.1</t>
  </si>
  <si>
    <t>- Ensemble des espaces engazonnés projet sur 20 cm</t>
  </si>
  <si>
    <t>8.1.2</t>
  </si>
  <si>
    <t>- Ensemble des espaces plantés projet sur 40 cm</t>
  </si>
  <si>
    <t>8.2</t>
  </si>
  <si>
    <t>ENGAZONNEMENT</t>
  </si>
  <si>
    <t>8.2.1</t>
  </si>
  <si>
    <t>- Engazonnement pour remise en état</t>
  </si>
  <si>
    <t>FINITIONS DIVERS</t>
  </si>
  <si>
    <t>9.1</t>
  </si>
  <si>
    <t>PLAN DE RECOLEMENT</t>
  </si>
  <si>
    <t>9.1.1</t>
  </si>
  <si>
    <t>- Pour l'ensemble des travaux réalisés par le présent lot</t>
  </si>
  <si>
    <t>9.2</t>
  </si>
  <si>
    <t>NETTOYAGE DE CHANTIER</t>
  </si>
  <si>
    <t>9.2.1</t>
  </si>
  <si>
    <t>Pendant l'ensemble de l'intervention du présent lot</t>
  </si>
  <si>
    <t>9.3</t>
  </si>
  <si>
    <t>REFECTION ET RACCORDEMENT ENTRE PROJET ET ESPACE PUBLIC</t>
  </si>
  <si>
    <t>9.3.1</t>
  </si>
  <si>
    <t>RECAPITULATIF
Lot n°01 VRD - TERRASSEMENTS</t>
  </si>
  <si>
    <t>RECAPITULATIF DES CHAPITRES</t>
  </si>
  <si>
    <t>2 - TRAVAUX PREPARATOIRES</t>
  </si>
  <si>
    <t>- 2.1 - CONSISTANCE DES TRAVAUX</t>
  </si>
  <si>
    <t>- 2.2 - DISPOSITIONS GENERALES</t>
  </si>
  <si>
    <t>- 2.3 - PRISE DE POSSESSION DU TERRAIN</t>
  </si>
  <si>
    <t>- 2.4 - TRAVAUX A PROXIMITE DES RESEAUX SOUTERRAINS, ENTERRES, SUBAQUATIQUES OU AERIENS (suivant texte réglementaire).</t>
  </si>
  <si>
    <t>- 2.5 - ETAT DES LIEUX - CONSTATS PRELIMINAIRES</t>
  </si>
  <si>
    <t>- 2.6 - INVESTIGATIONS GEOTECHNIQUES - RAPPORT D'ETUDE</t>
  </si>
  <si>
    <t>- 2.7 - ACCES DE CHANTIER</t>
  </si>
  <si>
    <t>- 2.8 - INSTALLATION DE CHANTIER</t>
  </si>
  <si>
    <t>- 2.9 - CLOTURE DE CHANTIER - SO</t>
  </si>
  <si>
    <t>- 2.10 - PIQUETAGE - IMPLANTATION DES OUVRAGES</t>
  </si>
  <si>
    <t>- 2.11 - TRAVAUX SUR LES VEGETAUX</t>
  </si>
  <si>
    <t>- 2.12 - TRAVAUX SUR LES EXISTANTS, DEPOSES</t>
  </si>
  <si>
    <t>3 - TRAVAUX DE TERRASSEMENT</t>
  </si>
  <si>
    <t>- 3.1 - GENERALITES</t>
  </si>
  <si>
    <t>- 3.2 - DECAPAGE ET DEMOLITIONS DE VOIRIES</t>
  </si>
  <si>
    <t>- 3.3 - STOCKAGE PROVISOIRE DES TERRES ISSUES DU DECAPAGE</t>
  </si>
  <si>
    <t>- 3.4 - TERRASSEMENTS GENERAUX</t>
  </si>
  <si>
    <t>- 3.5 - BLINDAGE</t>
  </si>
  <si>
    <t>- 3.6 - TALUS</t>
  </si>
  <si>
    <t>- 3.7 - ENLEVEMENT ET TRANSPORT DES TERRES</t>
  </si>
  <si>
    <t>4 - TRAVAUX D'ASSAINISSEMENT - RESEAUX</t>
  </si>
  <si>
    <t>- 4.1 - GENERALITES - PM</t>
  </si>
  <si>
    <t>- 4.2 - TRAVAUX D'INTERFACE</t>
  </si>
  <si>
    <t>- 4.3 - TRANCHEES UNIQUES &amp; COMMUNES</t>
  </si>
  <si>
    <t>- 4.4 - REMBLAYAGE DES TRANCHEES - IPU</t>
  </si>
  <si>
    <t>- 4.5 - ASSAINISSEMENT DES EAUX PLUVIALES</t>
  </si>
  <si>
    <t>- 4.6 - ASSAINISSEMENT DES EAUX USEES &amp; VANNES</t>
  </si>
  <si>
    <t>- 4.7 - TELECOMMUNICATION</t>
  </si>
  <si>
    <t>- 4.8 - DISTRIBUTION ELECTRIQUE</t>
  </si>
  <si>
    <t>- 4.9 - ECLAIRAGE EXTERIEUR</t>
  </si>
  <si>
    <t>- 4.10 - ADDUCTION EN EAU POTABLE</t>
  </si>
  <si>
    <t>- 4.11 - RESEAU CHAUFFAGE</t>
  </si>
  <si>
    <t>- 4.12 - RESEAU FLUIDES MEDICAUX</t>
  </si>
  <si>
    <t>- 4.13 - SECURITE INCENDIE - SO</t>
  </si>
  <si>
    <t>- 4.14 - FILET DE SECURITE - IPU</t>
  </si>
  <si>
    <t>- 4.15 - TESTS &amp; ESSAIS</t>
  </si>
  <si>
    <t>5 - TRAVAUX DE STRUCTURE DE CHAUSSEE</t>
  </si>
  <si>
    <t>- 5.1 - CONSTITUTION DES STRUCTURES - Rappel</t>
  </si>
  <si>
    <t>- 5.2 - ANTI-CONTAMINANT</t>
  </si>
  <si>
    <t>- 5.3 - EMPIERREMENT</t>
  </si>
  <si>
    <t>- 5.4 - ESSAIS DE PLAQUE</t>
  </si>
  <si>
    <t>6 - TRAVAUX DE VOIRIE</t>
  </si>
  <si>
    <t>- 6.1 - REMARQUE PREALABLE - PM</t>
  </si>
  <si>
    <t>- 6.2 - PLANCHE D'ECHANTILLONS - IPU</t>
  </si>
  <si>
    <t>- 6.3 - HYPOTHESES - PM</t>
  </si>
  <si>
    <t>- 6.4 - BORDURE BETON</t>
  </si>
  <si>
    <t>- 6.5 - VOIRIE LOURDE BBSG 0/10 NOIR</t>
  </si>
  <si>
    <t>- 6.6 - VOIRIE LEGERE BBSG 0/10 NOIR</t>
  </si>
  <si>
    <t>- 6.7 - TROTTOIR BBSG 0/6 NOIR</t>
  </si>
  <si>
    <t>- 6.8 - BETON BALAYE</t>
  </si>
  <si>
    <t>- 6.9 - GRAVILLONS LAVES 10/14</t>
  </si>
  <si>
    <t>7 - SIGNALISATION</t>
  </si>
  <si>
    <t>- 7.1 - POTELET ACIER GALVANISE</t>
  </si>
  <si>
    <t>- 7.2 - HORIZONTALE</t>
  </si>
  <si>
    <t>- 7.3 - VERTICALE</t>
  </si>
  <si>
    <t>8 - ESPACES VERTS</t>
  </si>
  <si>
    <t>- 8.1 - REMODELAGE TERRE VEGETALE</t>
  </si>
  <si>
    <t>- 8.2 - ENGAZONNEMENT</t>
  </si>
  <si>
    <t>9 - FINITIONS DIVERS</t>
  </si>
  <si>
    <t>- 9.1 - PLAN DE RECOLEMENT</t>
  </si>
  <si>
    <t>- 9.2 - NETTOYAGE DE CHANTIER</t>
  </si>
  <si>
    <t>- 9.3 - REFECTION ET RACCORDEMENT ENTRE PROJET ET ESPACE PUBLIC</t>
  </si>
  <si>
    <t>Total du lot VRD - TERRASSEMENTS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</si>
  <si>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</si>
  <si>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</si>
  <si>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</si>
  <si>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</si>
  <si>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</si>
  <si>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</si>
  <si>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</si>
  <si>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</si>
  <si>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</si>
  <si>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</si>
  <si>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</si>
  <si>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</si>
  <si>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</si>
  <si>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</si>
  <si>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</si>
  <si>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</si>
  <si>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</si>
  <si>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</si>
  <si>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</si>
  <si>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</si>
  <si>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</si>
  <si>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</si>
  <si>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</si>
  <si>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</si>
  <si>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</si>
  <si>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</si>
  <si>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</si>
  <si>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</si>
  <si>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</si>
  <si>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</si>
  <si>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</si>
  <si>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</si>
  <si>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</si>
  <si>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EXTENSION DU BATIMENT
ADRIEN DANY</t>
  </si>
  <si>
    <t>24.1225</t>
  </si>
  <si>
    <t>20/01/2026</t>
  </si>
  <si>
    <t>PRO-DCE</t>
  </si>
  <si>
    <t>a</t>
  </si>
  <si>
    <t>15 ru du Docteur Marcland</t>
  </si>
  <si>
    <t>87025 LIMOGES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</si>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</sst>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#,##0.000"/>
    <numFmt numFmtId="166" formatCode="00000"/>
    <numFmt numFmtId="167" formatCode="0#&quot; &quot;##&quot; &quot;##&quot; &quot;##&quot; &quot;##"/>
  </numFmts>
  <fonts count="2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sz val="7"/>
      <color rgb="FF000000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u/>
      <sz val="10"/>
      <color rgb="FF000000"/>
      <name val="Arial"/>
      <family val="2"/>
    </font>
    <font>
      <b/>
      <sz val="9"/>
      <color rgb="FF000000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3" fontId="12" fillId="0" borderId="11" xfId="0" applyNumberFormat="1" applyFont="1" applyBorder="1" applyAlignment="1" applyProtection="1">
      <alignment horizontal="right" vertical="top" wrapText="1"/>
      <protection locked="0"/>
    </xf>
    <xf numFmtId="4" fontId="13" fillId="0" borderId="11" xfId="0" applyNumberFormat="1" applyFont="1" applyBorder="1" applyAlignment="1" applyProtection="1">
      <alignment vertical="top" wrapText="1"/>
      <protection locked="0"/>
    </xf>
    <xf numFmtId="4" fontId="13" fillId="0" borderId="9" xfId="0" applyNumberFormat="1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0" fontId="14" fillId="0" borderId="10" xfId="0" applyFont="1" applyBorder="1" applyAlignment="1">
      <alignment vertical="top" wrapText="1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11" xfId="0" applyNumberFormat="1" applyFont="1" applyBorder="1" applyAlignment="1" applyProtection="1">
      <alignment horizontal="right" vertical="top" wrapText="1"/>
      <protection locked="0"/>
    </xf>
    <xf numFmtId="0" fontId="13" fillId="0" borderId="10" xfId="0" applyFont="1" applyBorder="1" applyAlignment="1">
      <alignment vertical="top" wrapText="1"/>
    </xf>
    <xf numFmtId="0" fontId="1" fillId="0" borderId="0" xfId="0" applyFont="1" applyAlignment="1">
      <alignment vertical="top"/>
    </xf>
    <xf numFmtId="165" fontId="12" fillId="0" borderId="9" xfId="0" applyNumberFormat="1" applyFont="1" applyBorder="1" applyAlignment="1">
      <alignment horizontal="right" vertical="top" wrapText="1"/>
    </xf>
    <xf numFmtId="165" fontId="12" fillId="0" borderId="11" xfId="0" applyNumberFormat="1" applyFont="1" applyBorder="1" applyAlignment="1" applyProtection="1">
      <alignment horizontal="right" vertical="top" wrapText="1"/>
      <protection locked="0"/>
    </xf>
    <xf numFmtId="0" fontId="18" fillId="0" borderId="0" xfId="0" applyFont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0" fontId="4" fillId="0" borderId="23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0" xfId="0" applyNumberFormat="1" applyFont="1" applyBorder="1" applyAlignment="1">
      <alignment horizontal="right" vertical="top" wrapText="1"/>
    </xf>
    <xf numFmtId="10" fontId="4" fillId="0" borderId="24" xfId="0" applyNumberFormat="1" applyFont="1" applyBorder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11" xfId="0" applyFont="1" applyBorder="1" applyAlignment="1" applyProtection="1">
      <alignment horizontal="left" vertical="top" wrapText="1"/>
      <protection locked="0"/>
    </xf>
    <xf numFmtId="0" fontId="4" fillId="0" borderId="11" xfId="0" applyFont="1" applyBorder="1" applyAlignment="1" applyProtection="1">
      <alignment horizontal="center" vertical="top" wrapText="1"/>
      <protection locked="0"/>
    </xf>
    <xf numFmtId="165" fontId="4" fillId="0" borderId="11" xfId="0" applyNumberFormat="1" applyFont="1" applyBorder="1" applyAlignment="1" applyProtection="1">
      <alignment horizontal="right" vertical="top" wrapText="1"/>
      <protection locked="0"/>
    </xf>
    <xf numFmtId="164" fontId="4" fillId="0" borderId="11" xfId="0" applyNumberFormat="1" applyFont="1" applyBorder="1" applyAlignment="1" applyProtection="1">
      <alignment horizontal="right" vertical="top" wrapText="1"/>
      <protection locked="0"/>
    </xf>
    <xf numFmtId="164" fontId="4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8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4" fillId="0" borderId="10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164" fontId="18" fillId="0" borderId="0" xfId="0" applyNumberFormat="1" applyFont="1" applyAlignment="1">
      <alignment horizontal="right"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 wrapText="1" indent="1"/>
    </xf>
    <xf numFmtId="164" fontId="19" fillId="0" borderId="0" xfId="0" applyNumberFormat="1" applyFont="1" applyAlignment="1">
      <alignment horizontal="right" vertical="top" wrapText="1"/>
    </xf>
    <xf numFmtId="0" fontId="19" fillId="0" borderId="0" xfId="0" applyFont="1" applyAlignment="1">
      <alignment horizontal="left" vertical="top" wrapText="1" indent="1"/>
    </xf>
    <xf numFmtId="0" fontId="19" fillId="0" borderId="0" xfId="0" applyFont="1" applyAlignment="1">
      <alignment vertical="top" wrapText="1"/>
    </xf>
    <xf numFmtId="0" fontId="18" fillId="0" borderId="12" xfId="0" applyFont="1" applyBorder="1" applyAlignment="1">
      <alignment vertical="top" wrapText="1"/>
    </xf>
    <xf numFmtId="0" fontId="18" fillId="0" borderId="13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3" fillId="0" borderId="17" xfId="0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164" fontId="3" fillId="0" borderId="20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9" fillId="0" borderId="20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22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9" xfId="0" applyFont="1" applyBorder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4" fillId="0" borderId="11" xfId="0" applyFont="1" applyBorder="1" applyAlignment="1" applyProtection="1">
      <alignment vertical="top" wrapText="1"/>
      <protection locked="0"/>
    </xf>
    <xf numFmtId="166" fontId="4" fillId="0" borderId="11" xfId="0" applyNumberFormat="1" applyFont="1" applyBorder="1" applyAlignment="1" applyProtection="1">
      <alignment vertical="top" wrapText="1"/>
      <protection locked="0"/>
    </xf>
    <xf numFmtId="167" fontId="4" fillId="0" borderId="11" xfId="0" applyNumberFormat="1" applyFont="1" applyBorder="1" applyAlignment="1" applyProtection="1">
      <alignment vertical="top" wrapText="1"/>
      <protection locked="0"/>
    </xf>
    <xf numFmtId="0" fontId="20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104048</xdr:colOff>
      <xdr:row>73</xdr:row>
      <xdr:rowOff>75148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8C4AE71-6184-48AB-BDA4-ED85B8754D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819048" cy="84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"/>
  <sheetViews>
    <sheetView showGridLines="0" tabSelected="1" workbookViewId="0"/>
  </sheetViews>
  <sheetFormatPr baseColWidth="10" defaultColWidth="9.140625" defaultRowHeight="9" customHeight="1" x14ac:dyDescent="0.25"/>
  <cols>
    <col min="1" max="58" width="10.7109375" customWidth="1"/>
  </cols>
  <sheetData/>
  <sheetProtection algorithmName="SHA-512" hashValue="+kaog7Du/vVmSZvJNPsR3LMYUhAPdYr8qwYiyQE3duw0wgNdgMpS6hdHBYAST78wRjB0OTBxv4UiOoodoeOHaA==" saltValue="BOphGuV7mXQjRc3RaLy96Q==" spinCount="100000" sheet="1" objects="1" selectLockedCells="1"/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1307"/>
  <sheetViews>
    <sheetView showGridLines="0" workbookViewId="0">
      <pane ySplit="3" topLeftCell="A4" activePane="bottomLeft" state="frozen"/>
      <selection pane="bottomLeft" activeCell="I53" sqref="I53"/>
    </sheetView>
  </sheetViews>
  <sheetFormatPr baseColWidth="10" defaultColWidth="9.140625" defaultRowHeight="15" x14ac:dyDescent="0.25"/>
  <cols>
    <col min="1" max="1" width="0" hidden="1" customWidth="1"/>
    <col min="2" max="2" width="5" customWidth="1"/>
    <col min="3" max="3" width="0" hidden="1" customWidth="1"/>
    <col min="4" max="4" width="28.5703125" customWidth="1"/>
    <col min="5" max="9" width="8.140625" customWidth="1"/>
    <col min="10" max="11" width="12.5703125" customWidth="1"/>
    <col min="12" max="18" width="0" hidden="1" customWidth="1"/>
    <col min="19" max="69" width="10.7109375" customWidth="1"/>
  </cols>
  <sheetData>
    <row r="1" spans="1:18" hidden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</row>
    <row r="3" spans="1:18" ht="22.5" x14ac:dyDescent="0.25">
      <c r="A3" s="2" t="s">
        <v>17</v>
      </c>
      <c r="B3" s="3" t="s">
        <v>18</v>
      </c>
      <c r="C3" s="3" t="s">
        <v>19</v>
      </c>
      <c r="D3" s="40" t="s">
        <v>20</v>
      </c>
      <c r="E3" s="40"/>
      <c r="F3" s="40"/>
      <c r="G3" s="3" t="s">
        <v>6</v>
      </c>
      <c r="H3" s="3" t="s">
        <v>21</v>
      </c>
      <c r="I3" s="3" t="s">
        <v>22</v>
      </c>
      <c r="J3" s="3" t="s">
        <v>23</v>
      </c>
      <c r="K3" s="3" t="s">
        <v>24</v>
      </c>
      <c r="L3" s="3" t="s">
        <v>25</v>
      </c>
      <c r="M3" s="3" t="s">
        <v>26</v>
      </c>
      <c r="N3" s="3" t="s">
        <v>27</v>
      </c>
      <c r="O3" s="3" t="s">
        <v>28</v>
      </c>
      <c r="P3" s="3" t="s">
        <v>29</v>
      </c>
      <c r="Q3" s="3" t="s">
        <v>30</v>
      </c>
      <c r="R3" s="3" t="s">
        <v>31</v>
      </c>
    </row>
    <row r="4" spans="1:18" ht="15.75" customHeight="1" x14ac:dyDescent="0.25">
      <c r="A4" s="2">
        <v>2</v>
      </c>
      <c r="B4" s="4" t="s">
        <v>32</v>
      </c>
      <c r="C4" s="4"/>
      <c r="D4" s="41" t="s">
        <v>33</v>
      </c>
      <c r="E4" s="41"/>
      <c r="F4" s="41"/>
      <c r="G4" s="5"/>
      <c r="H4" s="5"/>
      <c r="I4" s="5"/>
      <c r="J4" s="5"/>
      <c r="K4" s="5"/>
      <c r="L4" s="2"/>
    </row>
    <row r="5" spans="1:18" hidden="1" x14ac:dyDescent="0.25">
      <c r="A5" s="2">
        <v>3</v>
      </c>
    </row>
    <row r="6" spans="1:18" hidden="1" x14ac:dyDescent="0.25">
      <c r="A6" s="2" t="s">
        <v>34</v>
      </c>
    </row>
    <row r="7" spans="1:18" ht="15.75" customHeight="1" x14ac:dyDescent="0.25">
      <c r="A7" s="2">
        <v>3</v>
      </c>
      <c r="B7" s="4">
        <v>2</v>
      </c>
      <c r="C7" s="4"/>
      <c r="D7" s="41" t="s">
        <v>35</v>
      </c>
      <c r="E7" s="41"/>
      <c r="F7" s="41"/>
      <c r="G7" s="5"/>
      <c r="H7" s="5"/>
      <c r="I7" s="5"/>
      <c r="J7" s="5"/>
      <c r="K7" s="5"/>
      <c r="L7" s="2"/>
    </row>
    <row r="8" spans="1:18" x14ac:dyDescent="0.25">
      <c r="A8" s="2">
        <v>4</v>
      </c>
      <c r="B8" s="4" t="s">
        <v>36</v>
      </c>
      <c r="C8" s="4"/>
      <c r="D8" s="42" t="s">
        <v>37</v>
      </c>
      <c r="E8" s="42"/>
      <c r="F8" s="42"/>
      <c r="G8" s="6"/>
      <c r="H8" s="6"/>
      <c r="I8" s="6"/>
      <c r="J8" s="6"/>
      <c r="K8" s="6"/>
      <c r="L8" s="2"/>
    </row>
    <row r="9" spans="1:18" x14ac:dyDescent="0.25">
      <c r="A9" s="2">
        <v>5</v>
      </c>
      <c r="B9" s="4" t="s">
        <v>38</v>
      </c>
      <c r="C9" s="4"/>
      <c r="D9" s="43" t="s">
        <v>39</v>
      </c>
      <c r="E9" s="43"/>
      <c r="F9" s="43"/>
      <c r="G9" s="7"/>
      <c r="H9" s="7"/>
      <c r="I9" s="7"/>
      <c r="J9" s="7"/>
      <c r="K9" s="7"/>
      <c r="L9" s="2"/>
    </row>
    <row r="10" spans="1:18" hidden="1" x14ac:dyDescent="0.25">
      <c r="A10" s="2" t="s">
        <v>40</v>
      </c>
    </row>
    <row r="11" spans="1:18" hidden="1" x14ac:dyDescent="0.25">
      <c r="A11" s="2" t="s">
        <v>41</v>
      </c>
    </row>
    <row r="12" spans="1:18" x14ac:dyDescent="0.25">
      <c r="A12" s="2">
        <v>5</v>
      </c>
      <c r="B12" s="4" t="s">
        <v>42</v>
      </c>
      <c r="C12" s="4"/>
      <c r="D12" s="43" t="s">
        <v>43</v>
      </c>
      <c r="E12" s="43"/>
      <c r="F12" s="43"/>
      <c r="G12" s="7"/>
      <c r="H12" s="7"/>
      <c r="I12" s="7"/>
      <c r="J12" s="7"/>
      <c r="K12" s="7"/>
      <c r="L12" s="2"/>
    </row>
    <row r="13" spans="1:18" hidden="1" x14ac:dyDescent="0.25">
      <c r="A13" s="2" t="s">
        <v>40</v>
      </c>
    </row>
    <row r="14" spans="1:18" hidden="1" x14ac:dyDescent="0.25">
      <c r="A14" s="2" t="s">
        <v>41</v>
      </c>
    </row>
    <row r="15" spans="1:18" x14ac:dyDescent="0.25">
      <c r="A15" s="2">
        <v>5</v>
      </c>
      <c r="B15" s="4" t="s">
        <v>44</v>
      </c>
      <c r="C15" s="4"/>
      <c r="D15" s="43" t="s">
        <v>45</v>
      </c>
      <c r="E15" s="43"/>
      <c r="F15" s="43"/>
      <c r="G15" s="7"/>
      <c r="H15" s="7"/>
      <c r="I15" s="7"/>
      <c r="J15" s="7"/>
      <c r="K15" s="7"/>
      <c r="L15" s="2"/>
    </row>
    <row r="16" spans="1:18" hidden="1" x14ac:dyDescent="0.25">
      <c r="A16" s="2" t="s">
        <v>40</v>
      </c>
    </row>
    <row r="17" spans="1:12" hidden="1" x14ac:dyDescent="0.25">
      <c r="A17" s="2" t="s">
        <v>41</v>
      </c>
    </row>
    <row r="18" spans="1:12" x14ac:dyDescent="0.25">
      <c r="A18" s="2" t="s">
        <v>46</v>
      </c>
      <c r="B18" s="8"/>
      <c r="C18" s="8"/>
      <c r="D18" s="44"/>
      <c r="E18" s="44"/>
      <c r="F18" s="44"/>
      <c r="G18" s="8"/>
      <c r="H18" s="8"/>
      <c r="I18" s="8"/>
      <c r="J18" s="8"/>
      <c r="K18" s="8"/>
    </row>
    <row r="19" spans="1:12" x14ac:dyDescent="0.25">
      <c r="B19" s="8"/>
      <c r="C19" s="8"/>
      <c r="D19" s="47" t="s">
        <v>37</v>
      </c>
      <c r="E19" s="48"/>
      <c r="F19" s="48"/>
      <c r="G19" s="45"/>
      <c r="H19" s="45"/>
      <c r="I19" s="45"/>
      <c r="J19" s="45"/>
      <c r="K19" s="46"/>
    </row>
    <row r="20" spans="1:12" x14ac:dyDescent="0.25">
      <c r="B20" s="8"/>
      <c r="C20" s="8"/>
      <c r="D20" s="50"/>
      <c r="E20" s="39"/>
      <c r="F20" s="39"/>
      <c r="G20" s="39"/>
      <c r="H20" s="39"/>
      <c r="I20" s="39"/>
      <c r="J20" s="39"/>
      <c r="K20" s="49"/>
    </row>
    <row r="21" spans="1:12" x14ac:dyDescent="0.25">
      <c r="B21" s="8"/>
      <c r="C21" s="8"/>
      <c r="D21" s="53" t="s">
        <v>47</v>
      </c>
      <c r="E21" s="54"/>
      <c r="F21" s="54"/>
      <c r="G21" s="51">
        <f>SUMIF(L9:L18, IF(L8="","",L8), K9:K18)</f>
        <v>0</v>
      </c>
      <c r="H21" s="51"/>
      <c r="I21" s="51"/>
      <c r="J21" s="51"/>
      <c r="K21" s="52"/>
    </row>
    <row r="22" spans="1:12" hidden="1" x14ac:dyDescent="0.25">
      <c r="B22" s="8"/>
      <c r="C22" s="8"/>
      <c r="D22" s="57" t="s">
        <v>48</v>
      </c>
      <c r="E22" s="58"/>
      <c r="F22" s="58"/>
      <c r="G22" s="55">
        <f>ROUND(SUMIF(L9:L18, IF(L8="","",L8), K9:K18) * 0.2, 2)</f>
        <v>0</v>
      </c>
      <c r="H22" s="55"/>
      <c r="I22" s="55"/>
      <c r="J22" s="55"/>
      <c r="K22" s="56"/>
    </row>
    <row r="23" spans="1:12" hidden="1" x14ac:dyDescent="0.25">
      <c r="B23" s="8"/>
      <c r="C23" s="8"/>
      <c r="D23" s="53" t="s">
        <v>49</v>
      </c>
      <c r="E23" s="54"/>
      <c r="F23" s="54"/>
      <c r="G23" s="51">
        <f>SUM(G21:G22)</f>
        <v>0</v>
      </c>
      <c r="H23" s="51"/>
      <c r="I23" s="51"/>
      <c r="J23" s="51"/>
      <c r="K23" s="52"/>
    </row>
    <row r="24" spans="1:12" x14ac:dyDescent="0.25">
      <c r="A24" s="2">
        <v>4</v>
      </c>
      <c r="B24" s="4" t="s">
        <v>50</v>
      </c>
      <c r="C24" s="4"/>
      <c r="D24" s="42" t="s">
        <v>51</v>
      </c>
      <c r="E24" s="42"/>
      <c r="F24" s="42"/>
      <c r="G24" s="6"/>
      <c r="H24" s="6"/>
      <c r="I24" s="6"/>
      <c r="J24" s="6"/>
      <c r="K24" s="6"/>
      <c r="L24" s="2"/>
    </row>
    <row r="25" spans="1:12" hidden="1" x14ac:dyDescent="0.25">
      <c r="A25" s="2" t="s">
        <v>52</v>
      </c>
    </row>
    <row r="26" spans="1:12" x14ac:dyDescent="0.25">
      <c r="A26" s="2" t="s">
        <v>46</v>
      </c>
      <c r="B26" s="8"/>
      <c r="C26" s="8"/>
      <c r="D26" s="44"/>
      <c r="E26" s="44"/>
      <c r="F26" s="44"/>
      <c r="G26" s="8"/>
      <c r="H26" s="8"/>
      <c r="I26" s="8"/>
      <c r="J26" s="8"/>
      <c r="K26" s="8"/>
    </row>
    <row r="27" spans="1:12" x14ac:dyDescent="0.25">
      <c r="B27" s="8"/>
      <c r="C27" s="8"/>
      <c r="D27" s="47" t="s">
        <v>51</v>
      </c>
      <c r="E27" s="48"/>
      <c r="F27" s="48"/>
      <c r="G27" s="45"/>
      <c r="H27" s="45"/>
      <c r="I27" s="45"/>
      <c r="J27" s="45"/>
      <c r="K27" s="46"/>
    </row>
    <row r="28" spans="1:12" x14ac:dyDescent="0.25">
      <c r="B28" s="8"/>
      <c r="C28" s="8"/>
      <c r="D28" s="50"/>
      <c r="E28" s="39"/>
      <c r="F28" s="39"/>
      <c r="G28" s="39"/>
      <c r="H28" s="39"/>
      <c r="I28" s="39"/>
      <c r="J28" s="39"/>
      <c r="K28" s="49"/>
    </row>
    <row r="29" spans="1:12" x14ac:dyDescent="0.25">
      <c r="B29" s="8"/>
      <c r="C29" s="8"/>
      <c r="D29" s="53" t="s">
        <v>47</v>
      </c>
      <c r="E29" s="54"/>
      <c r="F29" s="54"/>
      <c r="G29" s="51">
        <f>SUMIF(L25:L26, IF(L24="","",L24), K25:K26)</f>
        <v>0</v>
      </c>
      <c r="H29" s="51"/>
      <c r="I29" s="51"/>
      <c r="J29" s="51"/>
      <c r="K29" s="52"/>
    </row>
    <row r="30" spans="1:12" hidden="1" x14ac:dyDescent="0.25">
      <c r="B30" s="8"/>
      <c r="C30" s="8"/>
      <c r="D30" s="57" t="s">
        <v>48</v>
      </c>
      <c r="E30" s="58"/>
      <c r="F30" s="58"/>
      <c r="G30" s="55">
        <f>ROUND(SUMIF(L25:L26, IF(L24="","",L24), K25:K26) * 0.2, 2)</f>
        <v>0</v>
      </c>
      <c r="H30" s="55"/>
      <c r="I30" s="55"/>
      <c r="J30" s="55"/>
      <c r="K30" s="56"/>
    </row>
    <row r="31" spans="1:12" hidden="1" x14ac:dyDescent="0.25">
      <c r="B31" s="8"/>
      <c r="C31" s="8"/>
      <c r="D31" s="53" t="s">
        <v>49</v>
      </c>
      <c r="E31" s="54"/>
      <c r="F31" s="54"/>
      <c r="G31" s="51">
        <f>SUM(G29:G30)</f>
        <v>0</v>
      </c>
      <c r="H31" s="51"/>
      <c r="I31" s="51"/>
      <c r="J31" s="51"/>
      <c r="K31" s="52"/>
    </row>
    <row r="32" spans="1:12" x14ac:dyDescent="0.25">
      <c r="A32" s="2">
        <v>4</v>
      </c>
      <c r="B32" s="4" t="s">
        <v>53</v>
      </c>
      <c r="C32" s="4"/>
      <c r="D32" s="42" t="s">
        <v>54</v>
      </c>
      <c r="E32" s="42"/>
      <c r="F32" s="42"/>
      <c r="G32" s="6"/>
      <c r="H32" s="6"/>
      <c r="I32" s="6"/>
      <c r="J32" s="6"/>
      <c r="K32" s="6"/>
      <c r="L32" s="2"/>
    </row>
    <row r="33" spans="1:12" hidden="1" x14ac:dyDescent="0.25">
      <c r="A33" s="2" t="s">
        <v>52</v>
      </c>
    </row>
    <row r="34" spans="1:12" x14ac:dyDescent="0.25">
      <c r="A34" s="2" t="s">
        <v>46</v>
      </c>
      <c r="B34" s="8"/>
      <c r="C34" s="8"/>
      <c r="D34" s="44"/>
      <c r="E34" s="44"/>
      <c r="F34" s="44"/>
      <c r="G34" s="8"/>
      <c r="H34" s="8"/>
      <c r="I34" s="8"/>
      <c r="J34" s="8"/>
      <c r="K34" s="8"/>
    </row>
    <row r="35" spans="1:12" x14ac:dyDescent="0.25">
      <c r="B35" s="8"/>
      <c r="C35" s="8"/>
      <c r="D35" s="47" t="s">
        <v>54</v>
      </c>
      <c r="E35" s="48"/>
      <c r="F35" s="48"/>
      <c r="G35" s="45"/>
      <c r="H35" s="45"/>
      <c r="I35" s="45"/>
      <c r="J35" s="45"/>
      <c r="K35" s="46"/>
    </row>
    <row r="36" spans="1:12" x14ac:dyDescent="0.25">
      <c r="B36" s="8"/>
      <c r="C36" s="8"/>
      <c r="D36" s="50"/>
      <c r="E36" s="39"/>
      <c r="F36" s="39"/>
      <c r="G36" s="39"/>
      <c r="H36" s="39"/>
      <c r="I36" s="39"/>
      <c r="J36" s="39"/>
      <c r="K36" s="49"/>
    </row>
    <row r="37" spans="1:12" x14ac:dyDescent="0.25">
      <c r="B37" s="8"/>
      <c r="C37" s="8"/>
      <c r="D37" s="53" t="s">
        <v>47</v>
      </c>
      <c r="E37" s="54"/>
      <c r="F37" s="54"/>
      <c r="G37" s="51">
        <f>SUMIF(L33:L34, IF(L32="","",L32), K33:K34)</f>
        <v>0</v>
      </c>
      <c r="H37" s="51"/>
      <c r="I37" s="51"/>
      <c r="J37" s="51"/>
      <c r="K37" s="52"/>
    </row>
    <row r="38" spans="1:12" hidden="1" x14ac:dyDescent="0.25">
      <c r="B38" s="8"/>
      <c r="C38" s="8"/>
      <c r="D38" s="57" t="s">
        <v>48</v>
      </c>
      <c r="E38" s="58"/>
      <c r="F38" s="58"/>
      <c r="G38" s="55">
        <f>ROUND(SUMIF(L33:L34, IF(L32="","",L32), K33:K34) * 0.2, 2)</f>
        <v>0</v>
      </c>
      <c r="H38" s="55"/>
      <c r="I38" s="55"/>
      <c r="J38" s="55"/>
      <c r="K38" s="56"/>
    </row>
    <row r="39" spans="1:12" hidden="1" x14ac:dyDescent="0.25">
      <c r="B39" s="8"/>
      <c r="C39" s="8"/>
      <c r="D39" s="53" t="s">
        <v>49</v>
      </c>
      <c r="E39" s="54"/>
      <c r="F39" s="54"/>
      <c r="G39" s="51">
        <f>SUM(G37:G38)</f>
        <v>0</v>
      </c>
      <c r="H39" s="51"/>
      <c r="I39" s="51"/>
      <c r="J39" s="51"/>
      <c r="K39" s="52"/>
    </row>
    <row r="40" spans="1:12" ht="60" customHeight="1" x14ac:dyDescent="0.25">
      <c r="A40" s="2">
        <v>4</v>
      </c>
      <c r="B40" s="4" t="s">
        <v>55</v>
      </c>
      <c r="C40" s="4"/>
      <c r="D40" s="42" t="s">
        <v>56</v>
      </c>
      <c r="E40" s="42"/>
      <c r="F40" s="42"/>
      <c r="G40" s="6"/>
      <c r="H40" s="6"/>
      <c r="I40" s="6"/>
      <c r="J40" s="6"/>
      <c r="K40" s="6"/>
      <c r="L40" s="2"/>
    </row>
    <row r="41" spans="1:12" hidden="1" x14ac:dyDescent="0.25">
      <c r="A41" s="2" t="s">
        <v>52</v>
      </c>
    </row>
    <row r="42" spans="1:12" hidden="1" x14ac:dyDescent="0.25">
      <c r="A42" s="2" t="s">
        <v>52</v>
      </c>
    </row>
    <row r="43" spans="1:12" hidden="1" x14ac:dyDescent="0.25">
      <c r="A43" s="2" t="s">
        <v>52</v>
      </c>
    </row>
    <row r="44" spans="1:12" x14ac:dyDescent="0.25">
      <c r="A44" s="2" t="s">
        <v>46</v>
      </c>
      <c r="B44" s="8"/>
      <c r="C44" s="8"/>
      <c r="D44" s="44"/>
      <c r="E44" s="44"/>
      <c r="F44" s="44"/>
      <c r="G44" s="8"/>
      <c r="H44" s="8"/>
      <c r="I44" s="8"/>
      <c r="J44" s="8"/>
      <c r="K44" s="8"/>
    </row>
    <row r="45" spans="1:12" ht="38.25" customHeight="1" x14ac:dyDescent="0.25">
      <c r="B45" s="8"/>
      <c r="C45" s="8"/>
      <c r="D45" s="47" t="s">
        <v>56</v>
      </c>
      <c r="E45" s="48"/>
      <c r="F45" s="48"/>
      <c r="G45" s="45"/>
      <c r="H45" s="45"/>
      <c r="I45" s="45"/>
      <c r="J45" s="45"/>
      <c r="K45" s="46"/>
    </row>
    <row r="46" spans="1:12" x14ac:dyDescent="0.25">
      <c r="B46" s="8"/>
      <c r="C46" s="8"/>
      <c r="D46" s="50"/>
      <c r="E46" s="39"/>
      <c r="F46" s="39"/>
      <c r="G46" s="39"/>
      <c r="H46" s="39"/>
      <c r="I46" s="39"/>
      <c r="J46" s="39"/>
      <c r="K46" s="49"/>
    </row>
    <row r="47" spans="1:12" x14ac:dyDescent="0.25">
      <c r="B47" s="8"/>
      <c r="C47" s="8"/>
      <c r="D47" s="53" t="s">
        <v>47</v>
      </c>
      <c r="E47" s="54"/>
      <c r="F47" s="54"/>
      <c r="G47" s="51">
        <f>SUMIF(L41:L44, IF(L40="","",L40), K41:K44)</f>
        <v>0</v>
      </c>
      <c r="H47" s="51"/>
      <c r="I47" s="51"/>
      <c r="J47" s="51"/>
      <c r="K47" s="52"/>
    </row>
    <row r="48" spans="1:12" hidden="1" x14ac:dyDescent="0.25">
      <c r="B48" s="8"/>
      <c r="C48" s="8"/>
      <c r="D48" s="57" t="s">
        <v>48</v>
      </c>
      <c r="E48" s="58"/>
      <c r="F48" s="58"/>
      <c r="G48" s="55">
        <f>ROUND(SUMIF(L41:L44, IF(L40="","",L40), K41:K44) * 0.2, 2)</f>
        <v>0</v>
      </c>
      <c r="H48" s="55"/>
      <c r="I48" s="55"/>
      <c r="J48" s="55"/>
      <c r="K48" s="56"/>
    </row>
    <row r="49" spans="1:18" hidden="1" x14ac:dyDescent="0.25">
      <c r="B49" s="8"/>
      <c r="C49" s="8"/>
      <c r="D49" s="53" t="s">
        <v>49</v>
      </c>
      <c r="E49" s="54"/>
      <c r="F49" s="54"/>
      <c r="G49" s="51">
        <f>SUM(G47:G48)</f>
        <v>0</v>
      </c>
      <c r="H49" s="51"/>
      <c r="I49" s="51"/>
      <c r="J49" s="51"/>
      <c r="K49" s="52"/>
    </row>
    <row r="50" spans="1:18" ht="30" customHeight="1" x14ac:dyDescent="0.25">
      <c r="A50" s="2">
        <v>4</v>
      </c>
      <c r="B50" s="4" t="s">
        <v>57</v>
      </c>
      <c r="C50" s="4"/>
      <c r="D50" s="42" t="s">
        <v>58</v>
      </c>
      <c r="E50" s="42"/>
      <c r="F50" s="42"/>
      <c r="G50" s="6"/>
      <c r="H50" s="6"/>
      <c r="I50" s="6"/>
      <c r="J50" s="6"/>
      <c r="K50" s="6"/>
      <c r="L50" s="2"/>
    </row>
    <row r="51" spans="1:18" hidden="1" x14ac:dyDescent="0.25">
      <c r="A51" s="2" t="s">
        <v>52</v>
      </c>
    </row>
    <row r="52" spans="1:18" hidden="1" x14ac:dyDescent="0.25">
      <c r="A52" s="2" t="s">
        <v>59</v>
      </c>
    </row>
    <row r="53" spans="1:18" ht="22.5" customHeight="1" x14ac:dyDescent="0.25">
      <c r="A53" s="2">
        <v>9</v>
      </c>
      <c r="B53" s="9" t="s">
        <v>60</v>
      </c>
      <c r="C53" s="9"/>
      <c r="D53" s="59" t="s">
        <v>61</v>
      </c>
      <c r="E53" s="44"/>
      <c r="F53" s="44"/>
      <c r="G53" s="10" t="s">
        <v>62</v>
      </c>
      <c r="H53" s="11">
        <v>1</v>
      </c>
      <c r="I53" s="12"/>
      <c r="J53" s="13"/>
      <c r="K53" s="14">
        <f>IF(AND(H53= "",I53= ""), 0, ROUND(ROUND(J53, 2) * ROUND(IF(I53="",H53,I53),  0), 2))</f>
        <v>0</v>
      </c>
      <c r="L53" s="2"/>
      <c r="N53" s="15">
        <v>0.2</v>
      </c>
      <c r="R53" s="2">
        <v>176</v>
      </c>
    </row>
    <row r="54" spans="1:18" hidden="1" x14ac:dyDescent="0.25">
      <c r="A54" s="2" t="s">
        <v>63</v>
      </c>
    </row>
    <row r="55" spans="1:18" x14ac:dyDescent="0.25">
      <c r="A55" s="2" t="s">
        <v>46</v>
      </c>
      <c r="B55" s="8"/>
      <c r="C55" s="8"/>
      <c r="D55" s="44"/>
      <c r="E55" s="44"/>
      <c r="F55" s="44"/>
      <c r="G55" s="8"/>
      <c r="H55" s="8"/>
      <c r="I55" s="8"/>
      <c r="J55" s="8"/>
      <c r="K55" s="8"/>
    </row>
    <row r="56" spans="1:18" x14ac:dyDescent="0.25">
      <c r="B56" s="8"/>
      <c r="C56" s="8"/>
      <c r="D56" s="47" t="s">
        <v>58</v>
      </c>
      <c r="E56" s="48"/>
      <c r="F56" s="48"/>
      <c r="G56" s="45"/>
      <c r="H56" s="45"/>
      <c r="I56" s="45"/>
      <c r="J56" s="45"/>
      <c r="K56" s="46"/>
    </row>
    <row r="57" spans="1:18" x14ac:dyDescent="0.25">
      <c r="B57" s="8"/>
      <c r="C57" s="8"/>
      <c r="D57" s="50"/>
      <c r="E57" s="39"/>
      <c r="F57" s="39"/>
      <c r="G57" s="39"/>
      <c r="H57" s="39"/>
      <c r="I57" s="39"/>
      <c r="J57" s="39"/>
      <c r="K57" s="49"/>
    </row>
    <row r="58" spans="1:18" x14ac:dyDescent="0.25">
      <c r="B58" s="8"/>
      <c r="C58" s="8"/>
      <c r="D58" s="53" t="s">
        <v>47</v>
      </c>
      <c r="E58" s="54"/>
      <c r="F58" s="54"/>
      <c r="G58" s="51">
        <f>SUMIF(L51:L55, IF(L50="","",L50), K51:K55)</f>
        <v>0</v>
      </c>
      <c r="H58" s="51"/>
      <c r="I58" s="51"/>
      <c r="J58" s="51"/>
      <c r="K58" s="52"/>
    </row>
    <row r="59" spans="1:18" hidden="1" x14ac:dyDescent="0.25">
      <c r="B59" s="8"/>
      <c r="C59" s="8"/>
      <c r="D59" s="57" t="s">
        <v>48</v>
      </c>
      <c r="E59" s="58"/>
      <c r="F59" s="58"/>
      <c r="G59" s="55">
        <f>ROUND(SUMIF(L51:L55, IF(L50="","",L50), K51:K55) * 0.2, 2)</f>
        <v>0</v>
      </c>
      <c r="H59" s="55"/>
      <c r="I59" s="55"/>
      <c r="J59" s="55"/>
      <c r="K59" s="56"/>
    </row>
    <row r="60" spans="1:18" hidden="1" x14ac:dyDescent="0.25">
      <c r="B60" s="8"/>
      <c r="C60" s="8"/>
      <c r="D60" s="53" t="s">
        <v>49</v>
      </c>
      <c r="E60" s="54"/>
      <c r="F60" s="54"/>
      <c r="G60" s="51">
        <f>SUM(G58:G59)</f>
        <v>0</v>
      </c>
      <c r="H60" s="51"/>
      <c r="I60" s="51"/>
      <c r="J60" s="51"/>
      <c r="K60" s="52"/>
    </row>
    <row r="61" spans="1:18" ht="30" customHeight="1" x14ac:dyDescent="0.25">
      <c r="A61" s="2">
        <v>4</v>
      </c>
      <c r="B61" s="4" t="s">
        <v>64</v>
      </c>
      <c r="C61" s="4"/>
      <c r="D61" s="42" t="s">
        <v>65</v>
      </c>
      <c r="E61" s="42"/>
      <c r="F61" s="42"/>
      <c r="G61" s="6"/>
      <c r="H61" s="6"/>
      <c r="I61" s="6"/>
      <c r="J61" s="6"/>
      <c r="K61" s="6"/>
      <c r="L61" s="2"/>
    </row>
    <row r="62" spans="1:18" x14ac:dyDescent="0.25">
      <c r="A62" s="2">
        <v>5</v>
      </c>
      <c r="B62" s="4" t="s">
        <v>66</v>
      </c>
      <c r="C62" s="4"/>
      <c r="D62" s="43" t="s">
        <v>67</v>
      </c>
      <c r="E62" s="43"/>
      <c r="F62" s="43"/>
      <c r="G62" s="7"/>
      <c r="H62" s="7"/>
      <c r="I62" s="7"/>
      <c r="J62" s="7"/>
      <c r="K62" s="7"/>
      <c r="L62" s="2"/>
    </row>
    <row r="63" spans="1:18" hidden="1" x14ac:dyDescent="0.25">
      <c r="A63" s="2" t="s">
        <v>40</v>
      </c>
    </row>
    <row r="64" spans="1:18" hidden="1" x14ac:dyDescent="0.25">
      <c r="A64" s="2" t="s">
        <v>41</v>
      </c>
    </row>
    <row r="65" spans="1:18" ht="25.5" customHeight="1" x14ac:dyDescent="0.25">
      <c r="A65" s="2">
        <v>5</v>
      </c>
      <c r="B65" s="4" t="s">
        <v>68</v>
      </c>
      <c r="C65" s="4"/>
      <c r="D65" s="43" t="s">
        <v>69</v>
      </c>
      <c r="E65" s="43"/>
      <c r="F65" s="43"/>
      <c r="G65" s="7"/>
      <c r="H65" s="7"/>
      <c r="I65" s="7"/>
      <c r="J65" s="7"/>
      <c r="K65" s="7"/>
      <c r="L65" s="2"/>
    </row>
    <row r="66" spans="1:18" hidden="1" x14ac:dyDescent="0.25">
      <c r="A66" s="2" t="s">
        <v>40</v>
      </c>
    </row>
    <row r="67" spans="1:18" hidden="1" x14ac:dyDescent="0.25">
      <c r="A67" s="2" t="s">
        <v>40</v>
      </c>
    </row>
    <row r="68" spans="1:18" hidden="1" x14ac:dyDescent="0.25">
      <c r="A68" s="2" t="s">
        <v>41</v>
      </c>
    </row>
    <row r="69" spans="1:18" x14ac:dyDescent="0.25">
      <c r="A69" s="2" t="s">
        <v>46</v>
      </c>
      <c r="B69" s="8"/>
      <c r="C69" s="8"/>
      <c r="D69" s="44"/>
      <c r="E69" s="44"/>
      <c r="F69" s="44"/>
      <c r="G69" s="8"/>
      <c r="H69" s="8"/>
      <c r="I69" s="8"/>
      <c r="J69" s="8"/>
      <c r="K69" s="8"/>
    </row>
    <row r="70" spans="1:18" ht="25.5" customHeight="1" x14ac:dyDescent="0.25">
      <c r="B70" s="8"/>
      <c r="C70" s="8"/>
      <c r="D70" s="47" t="s">
        <v>65</v>
      </c>
      <c r="E70" s="48"/>
      <c r="F70" s="48"/>
      <c r="G70" s="45"/>
      <c r="H70" s="45"/>
      <c r="I70" s="45"/>
      <c r="J70" s="45"/>
      <c r="K70" s="46"/>
    </row>
    <row r="71" spans="1:18" x14ac:dyDescent="0.25">
      <c r="B71" s="8"/>
      <c r="C71" s="8"/>
      <c r="D71" s="50"/>
      <c r="E71" s="39"/>
      <c r="F71" s="39"/>
      <c r="G71" s="39"/>
      <c r="H71" s="39"/>
      <c r="I71" s="39"/>
      <c r="J71" s="39"/>
      <c r="K71" s="49"/>
    </row>
    <row r="72" spans="1:18" x14ac:dyDescent="0.25">
      <c r="B72" s="8"/>
      <c r="C72" s="8"/>
      <c r="D72" s="53" t="s">
        <v>47</v>
      </c>
      <c r="E72" s="54"/>
      <c r="F72" s="54"/>
      <c r="G72" s="51">
        <f>SUMIF(L62:L69, IF(L61="","",L61), K62:K69)</f>
        <v>0</v>
      </c>
      <c r="H72" s="51"/>
      <c r="I72" s="51"/>
      <c r="J72" s="51"/>
      <c r="K72" s="52"/>
    </row>
    <row r="73" spans="1:18" hidden="1" x14ac:dyDescent="0.25">
      <c r="B73" s="8"/>
      <c r="C73" s="8"/>
      <c r="D73" s="57" t="s">
        <v>48</v>
      </c>
      <c r="E73" s="58"/>
      <c r="F73" s="58"/>
      <c r="G73" s="55">
        <f>ROUND(SUMIF(L62:L69, IF(L61="","",L61), K62:K69) * 0.2, 2)</f>
        <v>0</v>
      </c>
      <c r="H73" s="55"/>
      <c r="I73" s="55"/>
      <c r="J73" s="55"/>
      <c r="K73" s="56"/>
    </row>
    <row r="74" spans="1:18" hidden="1" x14ac:dyDescent="0.25">
      <c r="B74" s="8"/>
      <c r="C74" s="8"/>
      <c r="D74" s="53" t="s">
        <v>49</v>
      </c>
      <c r="E74" s="54"/>
      <c r="F74" s="54"/>
      <c r="G74" s="51">
        <f>SUM(G72:G73)</f>
        <v>0</v>
      </c>
      <c r="H74" s="51"/>
      <c r="I74" s="51"/>
      <c r="J74" s="51"/>
      <c r="K74" s="52"/>
    </row>
    <row r="75" spans="1:18" x14ac:dyDescent="0.25">
      <c r="A75" s="2">
        <v>4</v>
      </c>
      <c r="B75" s="4" t="s">
        <v>70</v>
      </c>
      <c r="C75" s="4"/>
      <c r="D75" s="42" t="s">
        <v>71</v>
      </c>
      <c r="E75" s="42"/>
      <c r="F75" s="42"/>
      <c r="G75" s="6"/>
      <c r="H75" s="6"/>
      <c r="I75" s="6"/>
      <c r="J75" s="6"/>
      <c r="K75" s="6"/>
      <c r="L75" s="2"/>
    </row>
    <row r="76" spans="1:18" hidden="1" x14ac:dyDescent="0.25">
      <c r="A76" s="2" t="s">
        <v>52</v>
      </c>
    </row>
    <row r="77" spans="1:18" x14ac:dyDescent="0.25">
      <c r="A77" s="2">
        <v>9</v>
      </c>
      <c r="B77" s="9" t="s">
        <v>72</v>
      </c>
      <c r="C77" s="9"/>
      <c r="D77" s="59" t="s">
        <v>73</v>
      </c>
      <c r="E77" s="44"/>
      <c r="F77" s="44"/>
      <c r="G77" s="10" t="s">
        <v>62</v>
      </c>
      <c r="H77" s="11">
        <v>1</v>
      </c>
      <c r="I77" s="12"/>
      <c r="J77" s="13"/>
      <c r="K77" s="14">
        <f>IF(AND(H77= "",I77= ""), 0, ROUND(ROUND(J77, 2) * ROUND(IF(I77="",H77,I77),  0), 2))</f>
        <v>0</v>
      </c>
      <c r="L77" s="2"/>
      <c r="N77" s="15">
        <v>0.2</v>
      </c>
      <c r="R77" s="2">
        <v>176</v>
      </c>
    </row>
    <row r="78" spans="1:18" hidden="1" x14ac:dyDescent="0.25">
      <c r="A78" s="2" t="s">
        <v>63</v>
      </c>
    </row>
    <row r="79" spans="1:18" x14ac:dyDescent="0.25">
      <c r="A79" s="2" t="s">
        <v>46</v>
      </c>
      <c r="B79" s="8"/>
      <c r="C79" s="8"/>
      <c r="D79" s="44"/>
      <c r="E79" s="44"/>
      <c r="F79" s="44"/>
      <c r="G79" s="8"/>
      <c r="H79" s="8"/>
      <c r="I79" s="8"/>
      <c r="J79" s="8"/>
      <c r="K79" s="8"/>
    </row>
    <row r="80" spans="1:18" x14ac:dyDescent="0.25">
      <c r="B80" s="8"/>
      <c r="C80" s="8"/>
      <c r="D80" s="47" t="s">
        <v>71</v>
      </c>
      <c r="E80" s="48"/>
      <c r="F80" s="48"/>
      <c r="G80" s="45"/>
      <c r="H80" s="45"/>
      <c r="I80" s="45"/>
      <c r="J80" s="45"/>
      <c r="K80" s="46"/>
    </row>
    <row r="81" spans="1:18" x14ac:dyDescent="0.25">
      <c r="B81" s="8"/>
      <c r="C81" s="8"/>
      <c r="D81" s="50"/>
      <c r="E81" s="39"/>
      <c r="F81" s="39"/>
      <c r="G81" s="39"/>
      <c r="H81" s="39"/>
      <c r="I81" s="39"/>
      <c r="J81" s="39"/>
      <c r="K81" s="49"/>
    </row>
    <row r="82" spans="1:18" x14ac:dyDescent="0.25">
      <c r="B82" s="8"/>
      <c r="C82" s="8"/>
      <c r="D82" s="53" t="s">
        <v>47</v>
      </c>
      <c r="E82" s="54"/>
      <c r="F82" s="54"/>
      <c r="G82" s="51">
        <f>SUMIF(L76:L79, IF(L75="","",L75), K76:K79)</f>
        <v>0</v>
      </c>
      <c r="H82" s="51"/>
      <c r="I82" s="51"/>
      <c r="J82" s="51"/>
      <c r="K82" s="52"/>
    </row>
    <row r="83" spans="1:18" hidden="1" x14ac:dyDescent="0.25">
      <c r="B83" s="8"/>
      <c r="C83" s="8"/>
      <c r="D83" s="57" t="s">
        <v>48</v>
      </c>
      <c r="E83" s="58"/>
      <c r="F83" s="58"/>
      <c r="G83" s="55">
        <f>ROUND(SUMIF(L76:L79, IF(L75="","",L75), K76:K79) * 0.2, 2)</f>
        <v>0</v>
      </c>
      <c r="H83" s="55"/>
      <c r="I83" s="55"/>
      <c r="J83" s="55"/>
      <c r="K83" s="56"/>
    </row>
    <row r="84" spans="1:18" hidden="1" x14ac:dyDescent="0.25">
      <c r="B84" s="8"/>
      <c r="C84" s="8"/>
      <c r="D84" s="53" t="s">
        <v>49</v>
      </c>
      <c r="E84" s="54"/>
      <c r="F84" s="54"/>
      <c r="G84" s="51">
        <f>SUM(G82:G83)</f>
        <v>0</v>
      </c>
      <c r="H84" s="51"/>
      <c r="I84" s="51"/>
      <c r="J84" s="51"/>
      <c r="K84" s="52"/>
    </row>
    <row r="85" spans="1:18" x14ac:dyDescent="0.25">
      <c r="A85" s="2">
        <v>4</v>
      </c>
      <c r="B85" s="4" t="s">
        <v>74</v>
      </c>
      <c r="C85" s="4"/>
      <c r="D85" s="42" t="s">
        <v>75</v>
      </c>
      <c r="E85" s="42"/>
      <c r="F85" s="42"/>
      <c r="G85" s="6"/>
      <c r="H85" s="6"/>
      <c r="I85" s="6"/>
      <c r="J85" s="6"/>
      <c r="K85" s="6"/>
      <c r="L85" s="2"/>
    </row>
    <row r="86" spans="1:18" hidden="1" x14ac:dyDescent="0.25">
      <c r="A86" s="2" t="s">
        <v>52</v>
      </c>
    </row>
    <row r="87" spans="1:18" x14ac:dyDescent="0.25">
      <c r="A87" s="2">
        <v>6</v>
      </c>
      <c r="B87" s="4" t="s">
        <v>76</v>
      </c>
      <c r="C87" s="4"/>
      <c r="D87" s="60" t="s">
        <v>77</v>
      </c>
      <c r="E87" s="60"/>
      <c r="F87" s="60"/>
      <c r="G87" s="16"/>
      <c r="H87" s="16"/>
      <c r="I87" s="16"/>
      <c r="J87" s="16"/>
      <c r="K87" s="16"/>
      <c r="L87" s="2"/>
    </row>
    <row r="88" spans="1:18" hidden="1" x14ac:dyDescent="0.25">
      <c r="A88" s="2" t="s">
        <v>78</v>
      </c>
    </row>
    <row r="89" spans="1:18" hidden="1" x14ac:dyDescent="0.25">
      <c r="A89" s="2" t="s">
        <v>78</v>
      </c>
    </row>
    <row r="90" spans="1:18" x14ac:dyDescent="0.25">
      <c r="A90" s="2">
        <v>9</v>
      </c>
      <c r="B90" s="9" t="s">
        <v>79</v>
      </c>
      <c r="C90" s="9"/>
      <c r="D90" s="59" t="s">
        <v>80</v>
      </c>
      <c r="E90" s="44"/>
      <c r="F90" s="44"/>
      <c r="G90" s="10" t="s">
        <v>62</v>
      </c>
      <c r="H90" s="11">
        <v>1</v>
      </c>
      <c r="I90" s="12"/>
      <c r="J90" s="13"/>
      <c r="K90" s="14">
        <f>IF(AND(H90= "",I90= ""), 0, ROUND(ROUND(J90, 2) * ROUND(IF(I90="",H90,I90),  0), 2))</f>
        <v>0</v>
      </c>
      <c r="L90" s="2"/>
      <c r="N90" s="15">
        <v>0.2</v>
      </c>
      <c r="R90" s="2">
        <v>176</v>
      </c>
    </row>
    <row r="91" spans="1:18" hidden="1" x14ac:dyDescent="0.25">
      <c r="A91" s="2" t="s">
        <v>63</v>
      </c>
    </row>
    <row r="92" spans="1:18" ht="33.75" customHeight="1" x14ac:dyDescent="0.25">
      <c r="A92" s="2">
        <v>9</v>
      </c>
      <c r="B92" s="9" t="s">
        <v>81</v>
      </c>
      <c r="C92" s="9"/>
      <c r="D92" s="59" t="s">
        <v>82</v>
      </c>
      <c r="E92" s="44"/>
      <c r="F92" s="44"/>
      <c r="G92" s="10" t="s">
        <v>5</v>
      </c>
      <c r="H92" s="17">
        <v>52</v>
      </c>
      <c r="I92" s="18"/>
      <c r="J92" s="13"/>
      <c r="K92" s="14">
        <f>IF(AND(H92= "",I92= ""), 0, ROUND(ROUND(J92, 2) * ROUND(IF(I92="",H92,I92),  2), 2))</f>
        <v>0</v>
      </c>
      <c r="L92" s="2"/>
      <c r="N92" s="15">
        <v>0.2</v>
      </c>
      <c r="R92" s="2">
        <v>176</v>
      </c>
    </row>
    <row r="93" spans="1:18" hidden="1" x14ac:dyDescent="0.25">
      <c r="A93" s="2" t="s">
        <v>63</v>
      </c>
    </row>
    <row r="94" spans="1:18" ht="45" customHeight="1" x14ac:dyDescent="0.25">
      <c r="A94" s="2">
        <v>9</v>
      </c>
      <c r="B94" s="9" t="s">
        <v>83</v>
      </c>
      <c r="C94" s="9"/>
      <c r="D94" s="59" t="s">
        <v>84</v>
      </c>
      <c r="E94" s="44"/>
      <c r="F94" s="44"/>
      <c r="G94" s="10" t="s">
        <v>5</v>
      </c>
      <c r="H94" s="17">
        <v>430</v>
      </c>
      <c r="I94" s="18"/>
      <c r="J94" s="13"/>
      <c r="K94" s="14">
        <f>IF(AND(H94= "",I94= ""), 0, ROUND(ROUND(J94, 2) * ROUND(IF(I94="",H94,I94),  2), 2))</f>
        <v>0</v>
      </c>
      <c r="L94" s="2"/>
      <c r="N94" s="15">
        <v>0.2</v>
      </c>
      <c r="R94" s="2">
        <v>176</v>
      </c>
    </row>
    <row r="95" spans="1:18" hidden="1" x14ac:dyDescent="0.25">
      <c r="A95" s="2" t="s">
        <v>63</v>
      </c>
    </row>
    <row r="96" spans="1:18" hidden="1" x14ac:dyDescent="0.25">
      <c r="A96" s="2" t="s">
        <v>85</v>
      </c>
    </row>
    <row r="97" spans="1:12" x14ac:dyDescent="0.25">
      <c r="A97" s="2">
        <v>6</v>
      </c>
      <c r="B97" s="4" t="s">
        <v>86</v>
      </c>
      <c r="C97" s="4"/>
      <c r="D97" s="60" t="s">
        <v>87</v>
      </c>
      <c r="E97" s="60"/>
      <c r="F97" s="60"/>
      <c r="G97" s="16"/>
      <c r="H97" s="16"/>
      <c r="I97" s="16"/>
      <c r="J97" s="16"/>
      <c r="K97" s="16"/>
      <c r="L97" s="2"/>
    </row>
    <row r="98" spans="1:12" hidden="1" x14ac:dyDescent="0.25">
      <c r="A98" s="2" t="s">
        <v>78</v>
      </c>
    </row>
    <row r="99" spans="1:12" hidden="1" x14ac:dyDescent="0.25">
      <c r="A99" s="2" t="s">
        <v>78</v>
      </c>
    </row>
    <row r="100" spans="1:12" x14ac:dyDescent="0.25">
      <c r="A100" s="2">
        <v>8</v>
      </c>
      <c r="B100" s="9" t="s">
        <v>88</v>
      </c>
      <c r="C100" s="9"/>
      <c r="D100" s="61" t="s">
        <v>89</v>
      </c>
      <c r="E100" s="61"/>
      <c r="F100" s="61"/>
      <c r="G100" s="8"/>
      <c r="H100" s="8"/>
      <c r="I100" s="8"/>
      <c r="J100" s="8"/>
      <c r="K100" s="19"/>
      <c r="L100" s="2"/>
    </row>
    <row r="101" spans="1:12" hidden="1" x14ac:dyDescent="0.25">
      <c r="A101" s="2" t="s">
        <v>90</v>
      </c>
    </row>
    <row r="102" spans="1:12" hidden="1" x14ac:dyDescent="0.25">
      <c r="A102" s="2" t="s">
        <v>85</v>
      </c>
    </row>
    <row r="103" spans="1:12" x14ac:dyDescent="0.25">
      <c r="A103" s="2">
        <v>6</v>
      </c>
      <c r="B103" s="4" t="s">
        <v>91</v>
      </c>
      <c r="C103" s="4"/>
      <c r="D103" s="60" t="s">
        <v>92</v>
      </c>
      <c r="E103" s="60"/>
      <c r="F103" s="60"/>
      <c r="G103" s="16"/>
      <c r="H103" s="16"/>
      <c r="I103" s="16"/>
      <c r="J103" s="16"/>
      <c r="K103" s="16"/>
      <c r="L103" s="2"/>
    </row>
    <row r="104" spans="1:12" hidden="1" x14ac:dyDescent="0.25">
      <c r="A104" s="2" t="s">
        <v>78</v>
      </c>
    </row>
    <row r="105" spans="1:12" hidden="1" x14ac:dyDescent="0.25">
      <c r="A105" s="2" t="s">
        <v>78</v>
      </c>
    </row>
    <row r="106" spans="1:12" x14ac:dyDescent="0.25">
      <c r="A106" s="2">
        <v>8</v>
      </c>
      <c r="B106" s="9" t="s">
        <v>93</v>
      </c>
      <c r="C106" s="9"/>
      <c r="D106" s="61" t="s">
        <v>89</v>
      </c>
      <c r="E106" s="61"/>
      <c r="F106" s="61"/>
      <c r="G106" s="8"/>
      <c r="H106" s="8"/>
      <c r="I106" s="8"/>
      <c r="J106" s="8"/>
      <c r="K106" s="19"/>
      <c r="L106" s="2"/>
    </row>
    <row r="107" spans="1:12" hidden="1" x14ac:dyDescent="0.25">
      <c r="A107" s="2" t="s">
        <v>90</v>
      </c>
    </row>
    <row r="108" spans="1:12" hidden="1" x14ac:dyDescent="0.25">
      <c r="A108" s="2" t="s">
        <v>85</v>
      </c>
    </row>
    <row r="109" spans="1:12" x14ac:dyDescent="0.25">
      <c r="A109" s="2">
        <v>6</v>
      </c>
      <c r="B109" s="4" t="s">
        <v>94</v>
      </c>
      <c r="C109" s="4"/>
      <c r="D109" s="60" t="s">
        <v>95</v>
      </c>
      <c r="E109" s="60"/>
      <c r="F109" s="60"/>
      <c r="G109" s="16"/>
      <c r="H109" s="16"/>
      <c r="I109" s="16"/>
      <c r="J109" s="16"/>
      <c r="K109" s="16"/>
      <c r="L109" s="2"/>
    </row>
    <row r="110" spans="1:12" hidden="1" x14ac:dyDescent="0.25">
      <c r="A110" s="2" t="s">
        <v>78</v>
      </c>
    </row>
    <row r="111" spans="1:12" hidden="1" x14ac:dyDescent="0.25">
      <c r="A111" s="2" t="s">
        <v>78</v>
      </c>
    </row>
    <row r="112" spans="1:12" hidden="1" x14ac:dyDescent="0.25">
      <c r="A112" s="2" t="s">
        <v>78</v>
      </c>
    </row>
    <row r="113" spans="1:12" x14ac:dyDescent="0.25">
      <c r="A113" s="2">
        <v>8</v>
      </c>
      <c r="B113" s="9" t="s">
        <v>96</v>
      </c>
      <c r="C113" s="9"/>
      <c r="D113" s="61" t="s">
        <v>97</v>
      </c>
      <c r="E113" s="61"/>
      <c r="F113" s="61"/>
      <c r="G113" s="8"/>
      <c r="H113" s="8"/>
      <c r="I113" s="8"/>
      <c r="J113" s="8"/>
      <c r="K113" s="19"/>
      <c r="L113" s="2"/>
    </row>
    <row r="114" spans="1:12" hidden="1" x14ac:dyDescent="0.25">
      <c r="A114" s="2" t="s">
        <v>90</v>
      </c>
    </row>
    <row r="115" spans="1:12" hidden="1" x14ac:dyDescent="0.25">
      <c r="A115" s="2" t="s">
        <v>85</v>
      </c>
    </row>
    <row r="116" spans="1:12" x14ac:dyDescent="0.25">
      <c r="A116" s="2" t="s">
        <v>46</v>
      </c>
      <c r="B116" s="8"/>
      <c r="C116" s="8"/>
      <c r="D116" s="44"/>
      <c r="E116" s="44"/>
      <c r="F116" s="44"/>
      <c r="G116" s="8"/>
      <c r="H116" s="8"/>
      <c r="I116" s="8"/>
      <c r="J116" s="8"/>
      <c r="K116" s="8"/>
    </row>
    <row r="117" spans="1:12" x14ac:dyDescent="0.25">
      <c r="B117" s="8"/>
      <c r="C117" s="8"/>
      <c r="D117" s="47" t="s">
        <v>75</v>
      </c>
      <c r="E117" s="48"/>
      <c r="F117" s="48"/>
      <c r="G117" s="45"/>
      <c r="H117" s="45"/>
      <c r="I117" s="45"/>
      <c r="J117" s="45"/>
      <c r="K117" s="46"/>
    </row>
    <row r="118" spans="1:12" x14ac:dyDescent="0.25">
      <c r="B118" s="8"/>
      <c r="C118" s="8"/>
      <c r="D118" s="50"/>
      <c r="E118" s="39"/>
      <c r="F118" s="39"/>
      <c r="G118" s="39"/>
      <c r="H118" s="39"/>
      <c r="I118" s="39"/>
      <c r="J118" s="39"/>
      <c r="K118" s="49"/>
    </row>
    <row r="119" spans="1:12" x14ac:dyDescent="0.25">
      <c r="B119" s="8"/>
      <c r="C119" s="8"/>
      <c r="D119" s="53" t="s">
        <v>47</v>
      </c>
      <c r="E119" s="54"/>
      <c r="F119" s="54"/>
      <c r="G119" s="51">
        <f>SUMIF(L86:L116, IF(L85="","",L85), K86:K116)</f>
        <v>0</v>
      </c>
      <c r="H119" s="51"/>
      <c r="I119" s="51"/>
      <c r="J119" s="51"/>
      <c r="K119" s="52"/>
    </row>
    <row r="120" spans="1:12" hidden="1" x14ac:dyDescent="0.25">
      <c r="B120" s="8"/>
      <c r="C120" s="8"/>
      <c r="D120" s="57" t="s">
        <v>48</v>
      </c>
      <c r="E120" s="58"/>
      <c r="F120" s="58"/>
      <c r="G120" s="55">
        <f>ROUND(SUMIF(L86:L116, IF(L85="","",L85), K86:K116) * 0.2, 2)</f>
        <v>0</v>
      </c>
      <c r="H120" s="55"/>
      <c r="I120" s="55"/>
      <c r="J120" s="55"/>
      <c r="K120" s="56"/>
    </row>
    <row r="121" spans="1:12" hidden="1" x14ac:dyDescent="0.25">
      <c r="B121" s="8"/>
      <c r="C121" s="8"/>
      <c r="D121" s="53" t="s">
        <v>49</v>
      </c>
      <c r="E121" s="54"/>
      <c r="F121" s="54"/>
      <c r="G121" s="51">
        <f>SUM(G119:G120)</f>
        <v>0</v>
      </c>
      <c r="H121" s="51"/>
      <c r="I121" s="51"/>
      <c r="J121" s="51"/>
      <c r="K121" s="52"/>
    </row>
    <row r="122" spans="1:12" x14ac:dyDescent="0.25">
      <c r="A122" s="2">
        <v>4</v>
      </c>
      <c r="B122" s="4" t="s">
        <v>98</v>
      </c>
      <c r="C122" s="4"/>
      <c r="D122" s="42" t="s">
        <v>99</v>
      </c>
      <c r="E122" s="42"/>
      <c r="F122" s="42"/>
      <c r="G122" s="6"/>
      <c r="H122" s="6"/>
      <c r="I122" s="6"/>
      <c r="J122" s="6"/>
      <c r="K122" s="6"/>
      <c r="L122" s="2"/>
    </row>
    <row r="123" spans="1:12" hidden="1" x14ac:dyDescent="0.25">
      <c r="A123" s="2" t="s">
        <v>52</v>
      </c>
    </row>
    <row r="124" spans="1:12" x14ac:dyDescent="0.25">
      <c r="A124" s="2">
        <v>8</v>
      </c>
      <c r="B124" s="9" t="s">
        <v>100</v>
      </c>
      <c r="C124" s="9"/>
      <c r="D124" s="61" t="s">
        <v>101</v>
      </c>
      <c r="E124" s="61"/>
      <c r="F124" s="61"/>
      <c r="G124" s="8"/>
      <c r="H124" s="8"/>
      <c r="I124" s="8"/>
      <c r="J124" s="8"/>
      <c r="K124" s="19"/>
      <c r="L124" s="2"/>
    </row>
    <row r="125" spans="1:12" hidden="1" x14ac:dyDescent="0.25">
      <c r="A125" s="2" t="s">
        <v>90</v>
      </c>
    </row>
    <row r="126" spans="1:12" x14ac:dyDescent="0.25">
      <c r="A126" s="2" t="s">
        <v>46</v>
      </c>
      <c r="B126" s="8"/>
      <c r="C126" s="8"/>
      <c r="D126" s="44"/>
      <c r="E126" s="44"/>
      <c r="F126" s="44"/>
      <c r="G126" s="8"/>
      <c r="H126" s="8"/>
      <c r="I126" s="8"/>
      <c r="J126" s="8"/>
      <c r="K126" s="8"/>
    </row>
    <row r="127" spans="1:12" x14ac:dyDescent="0.25">
      <c r="B127" s="8"/>
      <c r="C127" s="8"/>
      <c r="D127" s="47" t="s">
        <v>99</v>
      </c>
      <c r="E127" s="48"/>
      <c r="F127" s="48"/>
      <c r="G127" s="45"/>
      <c r="H127" s="45"/>
      <c r="I127" s="45"/>
      <c r="J127" s="45"/>
      <c r="K127" s="46"/>
    </row>
    <row r="128" spans="1:12" x14ac:dyDescent="0.25">
      <c r="B128" s="8"/>
      <c r="C128" s="8"/>
      <c r="D128" s="50"/>
      <c r="E128" s="39"/>
      <c r="F128" s="39"/>
      <c r="G128" s="39"/>
      <c r="H128" s="39"/>
      <c r="I128" s="39"/>
      <c r="J128" s="39"/>
      <c r="K128" s="49"/>
    </row>
    <row r="129" spans="1:18" x14ac:dyDescent="0.25">
      <c r="B129" s="8"/>
      <c r="C129" s="8"/>
      <c r="D129" s="53" t="s">
        <v>47</v>
      </c>
      <c r="E129" s="54"/>
      <c r="F129" s="54"/>
      <c r="G129" s="51">
        <f>SUMIF(L123:L126, IF(L122="","",L122), K123:K126)</f>
        <v>0</v>
      </c>
      <c r="H129" s="51"/>
      <c r="I129" s="51"/>
      <c r="J129" s="51"/>
      <c r="K129" s="52"/>
    </row>
    <row r="130" spans="1:18" hidden="1" x14ac:dyDescent="0.25">
      <c r="B130" s="8"/>
      <c r="C130" s="8"/>
      <c r="D130" s="57" t="s">
        <v>48</v>
      </c>
      <c r="E130" s="58"/>
      <c r="F130" s="58"/>
      <c r="G130" s="55">
        <f>ROUND(SUMIF(L123:L126, IF(L122="","",L122), K123:K126) * 0.2, 2)</f>
        <v>0</v>
      </c>
      <c r="H130" s="55"/>
      <c r="I130" s="55"/>
      <c r="J130" s="55"/>
      <c r="K130" s="56"/>
    </row>
    <row r="131" spans="1:18" hidden="1" x14ac:dyDescent="0.25">
      <c r="B131" s="8"/>
      <c r="C131" s="8"/>
      <c r="D131" s="53" t="s">
        <v>49</v>
      </c>
      <c r="E131" s="54"/>
      <c r="F131" s="54"/>
      <c r="G131" s="51">
        <f>SUM(G129:G130)</f>
        <v>0</v>
      </c>
      <c r="H131" s="51"/>
      <c r="I131" s="51"/>
      <c r="J131" s="51"/>
      <c r="K131" s="52"/>
    </row>
    <row r="132" spans="1:18" ht="30" customHeight="1" x14ac:dyDescent="0.25">
      <c r="A132" s="2">
        <v>4</v>
      </c>
      <c r="B132" s="4" t="s">
        <v>102</v>
      </c>
      <c r="C132" s="4"/>
      <c r="D132" s="42" t="s">
        <v>103</v>
      </c>
      <c r="E132" s="42"/>
      <c r="F132" s="42"/>
      <c r="G132" s="6"/>
      <c r="H132" s="6"/>
      <c r="I132" s="6"/>
      <c r="J132" s="6"/>
      <c r="K132" s="6"/>
      <c r="L132" s="2"/>
    </row>
    <row r="133" spans="1:18" hidden="1" x14ac:dyDescent="0.25">
      <c r="A133" s="2" t="s">
        <v>52</v>
      </c>
    </row>
    <row r="134" spans="1:18" hidden="1" x14ac:dyDescent="0.25">
      <c r="A134" s="2" t="s">
        <v>52</v>
      </c>
    </row>
    <row r="135" spans="1:18" hidden="1" x14ac:dyDescent="0.25">
      <c r="A135" s="2" t="s">
        <v>52</v>
      </c>
    </row>
    <row r="136" spans="1:18" ht="22.5" customHeight="1" x14ac:dyDescent="0.25">
      <c r="A136" s="2">
        <v>9</v>
      </c>
      <c r="B136" s="9" t="s">
        <v>104</v>
      </c>
      <c r="C136" s="9"/>
      <c r="D136" s="59" t="s">
        <v>105</v>
      </c>
      <c r="E136" s="44"/>
      <c r="F136" s="44"/>
      <c r="G136" s="10" t="s">
        <v>62</v>
      </c>
      <c r="H136" s="11">
        <v>1</v>
      </c>
      <c r="I136" s="12"/>
      <c r="J136" s="13"/>
      <c r="K136" s="14">
        <f>IF(AND(H136= "",I136= ""), 0, ROUND(ROUND(J136, 2) * ROUND(IF(I136="",H136,I136),  0), 2))</f>
        <v>0</v>
      </c>
      <c r="L136" s="2"/>
      <c r="N136" s="15">
        <v>0.2</v>
      </c>
      <c r="R136" s="2">
        <v>176</v>
      </c>
    </row>
    <row r="137" spans="1:18" hidden="1" x14ac:dyDescent="0.25">
      <c r="A137" s="2" t="s">
        <v>63</v>
      </c>
    </row>
    <row r="138" spans="1:18" ht="45" customHeight="1" x14ac:dyDescent="0.25">
      <c r="A138" s="2">
        <v>9</v>
      </c>
      <c r="B138" s="9" t="s">
        <v>106</v>
      </c>
      <c r="C138" s="9"/>
      <c r="D138" s="59" t="s">
        <v>107</v>
      </c>
      <c r="E138" s="44"/>
      <c r="F138" s="44"/>
      <c r="G138" s="10" t="s">
        <v>62</v>
      </c>
      <c r="H138" s="11">
        <v>1</v>
      </c>
      <c r="I138" s="12"/>
      <c r="J138" s="13"/>
      <c r="K138" s="14">
        <f>IF(AND(H138= "",I138= ""), 0, ROUND(ROUND(J138, 2) * ROUND(IF(I138="",H138,I138),  0), 2))</f>
        <v>0</v>
      </c>
      <c r="L138" s="2"/>
      <c r="N138" s="15">
        <v>0.2</v>
      </c>
      <c r="R138" s="2">
        <v>176</v>
      </c>
    </row>
    <row r="139" spans="1:18" hidden="1" x14ac:dyDescent="0.25">
      <c r="A139" s="2" t="s">
        <v>63</v>
      </c>
    </row>
    <row r="140" spans="1:18" x14ac:dyDescent="0.25">
      <c r="A140" s="2" t="s">
        <v>46</v>
      </c>
      <c r="B140" s="8"/>
      <c r="C140" s="8"/>
      <c r="D140" s="44"/>
      <c r="E140" s="44"/>
      <c r="F140" s="44"/>
      <c r="G140" s="8"/>
      <c r="H140" s="8"/>
      <c r="I140" s="8"/>
      <c r="J140" s="8"/>
      <c r="K140" s="8"/>
    </row>
    <row r="141" spans="1:18" x14ac:dyDescent="0.25">
      <c r="B141" s="8"/>
      <c r="C141" s="8"/>
      <c r="D141" s="47" t="s">
        <v>103</v>
      </c>
      <c r="E141" s="48"/>
      <c r="F141" s="48"/>
      <c r="G141" s="45"/>
      <c r="H141" s="45"/>
      <c r="I141" s="45"/>
      <c r="J141" s="45"/>
      <c r="K141" s="46"/>
    </row>
    <row r="142" spans="1:18" x14ac:dyDescent="0.25">
      <c r="B142" s="8"/>
      <c r="C142" s="8"/>
      <c r="D142" s="50"/>
      <c r="E142" s="39"/>
      <c r="F142" s="39"/>
      <c r="G142" s="39"/>
      <c r="H142" s="39"/>
      <c r="I142" s="39"/>
      <c r="J142" s="39"/>
      <c r="K142" s="49"/>
    </row>
    <row r="143" spans="1:18" x14ac:dyDescent="0.25">
      <c r="B143" s="8"/>
      <c r="C143" s="8"/>
      <c r="D143" s="53" t="s">
        <v>47</v>
      </c>
      <c r="E143" s="54"/>
      <c r="F143" s="54"/>
      <c r="G143" s="51">
        <f>SUMIF(L133:L140, IF(L132="","",L132), K133:K140)</f>
        <v>0</v>
      </c>
      <c r="H143" s="51"/>
      <c r="I143" s="51"/>
      <c r="J143" s="51"/>
      <c r="K143" s="52"/>
    </row>
    <row r="144" spans="1:18" hidden="1" x14ac:dyDescent="0.25">
      <c r="B144" s="8"/>
      <c r="C144" s="8"/>
      <c r="D144" s="57" t="s">
        <v>48</v>
      </c>
      <c r="E144" s="58"/>
      <c r="F144" s="58"/>
      <c r="G144" s="55">
        <f>ROUND(SUMIF(L133:L140, IF(L132="","",L132), K133:K140) * 0.2, 2)</f>
        <v>0</v>
      </c>
      <c r="H144" s="55"/>
      <c r="I144" s="55"/>
      <c r="J144" s="55"/>
      <c r="K144" s="56"/>
    </row>
    <row r="145" spans="1:18" hidden="1" x14ac:dyDescent="0.25">
      <c r="B145" s="8"/>
      <c r="C145" s="8"/>
      <c r="D145" s="53" t="s">
        <v>49</v>
      </c>
      <c r="E145" s="54"/>
      <c r="F145" s="54"/>
      <c r="G145" s="51">
        <f>SUM(G143:G144)</f>
        <v>0</v>
      </c>
      <c r="H145" s="51"/>
      <c r="I145" s="51"/>
      <c r="J145" s="51"/>
      <c r="K145" s="52"/>
    </row>
    <row r="146" spans="1:18" x14ac:dyDescent="0.25">
      <c r="A146" s="2">
        <v>4</v>
      </c>
      <c r="B146" s="4" t="s">
        <v>108</v>
      </c>
      <c r="C146" s="4"/>
      <c r="D146" s="42" t="s">
        <v>109</v>
      </c>
      <c r="E146" s="42"/>
      <c r="F146" s="42"/>
      <c r="G146" s="6"/>
      <c r="H146" s="6"/>
      <c r="I146" s="6"/>
      <c r="J146" s="6"/>
      <c r="K146" s="6"/>
      <c r="L146" s="2"/>
    </row>
    <row r="147" spans="1:18" x14ac:dyDescent="0.25">
      <c r="A147" s="2">
        <v>5</v>
      </c>
      <c r="B147" s="4" t="s">
        <v>110</v>
      </c>
      <c r="C147" s="4"/>
      <c r="D147" s="43" t="s">
        <v>111</v>
      </c>
      <c r="E147" s="43"/>
      <c r="F147" s="43"/>
      <c r="G147" s="7"/>
      <c r="H147" s="7"/>
      <c r="I147" s="7"/>
      <c r="J147" s="7"/>
      <c r="K147" s="7"/>
      <c r="L147" s="2"/>
    </row>
    <row r="148" spans="1:18" hidden="1" x14ac:dyDescent="0.25">
      <c r="A148" s="2" t="s">
        <v>40</v>
      </c>
    </row>
    <row r="149" spans="1:18" hidden="1" x14ac:dyDescent="0.25">
      <c r="A149" s="20" t="s">
        <v>112</v>
      </c>
    </row>
    <row r="150" spans="1:18" hidden="1" x14ac:dyDescent="0.25">
      <c r="A150" s="2" t="s">
        <v>113</v>
      </c>
    </row>
    <row r="151" spans="1:18" ht="22.5" customHeight="1" x14ac:dyDescent="0.25">
      <c r="A151" s="2">
        <v>9</v>
      </c>
      <c r="B151" s="9" t="s">
        <v>114</v>
      </c>
      <c r="C151" s="9"/>
      <c r="D151" s="59" t="s">
        <v>115</v>
      </c>
      <c r="E151" s="44"/>
      <c r="F151" s="44"/>
      <c r="G151" s="10" t="s">
        <v>6</v>
      </c>
      <c r="H151" s="11">
        <v>6</v>
      </c>
      <c r="I151" s="12"/>
      <c r="J151" s="13"/>
      <c r="K151" s="14">
        <f>IF(AND(H151= "",I151= ""), 0, ROUND(ROUND(J151, 2) * ROUND(IF(I151="",H151,I151),  0), 2))</f>
        <v>0</v>
      </c>
      <c r="L151" s="2"/>
      <c r="N151" s="15">
        <v>0.2</v>
      </c>
      <c r="R151" s="2">
        <v>176</v>
      </c>
    </row>
    <row r="152" spans="1:18" hidden="1" x14ac:dyDescent="0.25">
      <c r="A152" s="2" t="s">
        <v>63</v>
      </c>
    </row>
    <row r="153" spans="1:18" ht="22.5" customHeight="1" x14ac:dyDescent="0.25">
      <c r="A153" s="2">
        <v>9</v>
      </c>
      <c r="B153" s="9" t="s">
        <v>116</v>
      </c>
      <c r="C153" s="9"/>
      <c r="D153" s="59" t="s">
        <v>117</v>
      </c>
      <c r="E153" s="44"/>
      <c r="F153" s="44"/>
      <c r="G153" s="10" t="s">
        <v>118</v>
      </c>
      <c r="H153" s="17">
        <v>15</v>
      </c>
      <c r="I153" s="18"/>
      <c r="J153" s="13"/>
      <c r="K153" s="14">
        <f>IF(AND(H153= "",I153= ""), 0, ROUND(ROUND(J153, 2) * ROUND(IF(I153="",H153,I153),  2), 2))</f>
        <v>0</v>
      </c>
      <c r="L153" s="2"/>
      <c r="N153" s="15">
        <v>0.2</v>
      </c>
      <c r="R153" s="2">
        <v>176</v>
      </c>
    </row>
    <row r="154" spans="1:18" hidden="1" x14ac:dyDescent="0.25">
      <c r="A154" s="2" t="s">
        <v>63</v>
      </c>
    </row>
    <row r="155" spans="1:18" hidden="1" x14ac:dyDescent="0.25">
      <c r="A155" s="2" t="s">
        <v>41</v>
      </c>
    </row>
    <row r="156" spans="1:18" x14ac:dyDescent="0.25">
      <c r="A156" s="2">
        <v>5</v>
      </c>
      <c r="B156" s="4" t="s">
        <v>119</v>
      </c>
      <c r="C156" s="4"/>
      <c r="D156" s="43" t="s">
        <v>120</v>
      </c>
      <c r="E156" s="43"/>
      <c r="F156" s="43"/>
      <c r="G156" s="7"/>
      <c r="H156" s="7"/>
      <c r="I156" s="7"/>
      <c r="J156" s="7"/>
      <c r="K156" s="7"/>
      <c r="L156" s="2"/>
    </row>
    <row r="157" spans="1:18" hidden="1" x14ac:dyDescent="0.25">
      <c r="A157" s="2" t="s">
        <v>40</v>
      </c>
    </row>
    <row r="158" spans="1:18" hidden="1" x14ac:dyDescent="0.25">
      <c r="A158" s="2" t="s">
        <v>40</v>
      </c>
    </row>
    <row r="159" spans="1:18" hidden="1" x14ac:dyDescent="0.25">
      <c r="A159" s="2" t="s">
        <v>40</v>
      </c>
    </row>
    <row r="160" spans="1:18" hidden="1" x14ac:dyDescent="0.25">
      <c r="A160" s="20" t="s">
        <v>112</v>
      </c>
    </row>
    <row r="161" spans="1:18" hidden="1" x14ac:dyDescent="0.25">
      <c r="A161" s="2" t="s">
        <v>113</v>
      </c>
    </row>
    <row r="162" spans="1:18" ht="22.5" customHeight="1" x14ac:dyDescent="0.25">
      <c r="A162" s="2">
        <v>9</v>
      </c>
      <c r="B162" s="9" t="s">
        <v>121</v>
      </c>
      <c r="C162" s="9"/>
      <c r="D162" s="59" t="s">
        <v>122</v>
      </c>
      <c r="E162" s="44"/>
      <c r="F162" s="44"/>
      <c r="G162" s="10" t="s">
        <v>6</v>
      </c>
      <c r="H162" s="11">
        <v>3</v>
      </c>
      <c r="I162" s="12"/>
      <c r="J162" s="13"/>
      <c r="K162" s="14">
        <f>IF(AND(H162= "",I162= ""), 0, ROUND(ROUND(J162, 2) * ROUND(IF(I162="",H162,I162),  0), 2))</f>
        <v>0</v>
      </c>
      <c r="L162" s="2"/>
      <c r="N162" s="15">
        <v>0.2</v>
      </c>
      <c r="R162" s="2">
        <v>176</v>
      </c>
    </row>
    <row r="163" spans="1:18" hidden="1" x14ac:dyDescent="0.25">
      <c r="A163" s="2" t="s">
        <v>63</v>
      </c>
    </row>
    <row r="164" spans="1:18" hidden="1" x14ac:dyDescent="0.25">
      <c r="A164" s="2" t="s">
        <v>41</v>
      </c>
    </row>
    <row r="165" spans="1:18" ht="25.5" customHeight="1" x14ac:dyDescent="0.25">
      <c r="A165" s="2">
        <v>5</v>
      </c>
      <c r="B165" s="4" t="s">
        <v>123</v>
      </c>
      <c r="C165" s="4"/>
      <c r="D165" s="43" t="s">
        <v>124</v>
      </c>
      <c r="E165" s="43"/>
      <c r="F165" s="43"/>
      <c r="G165" s="7"/>
      <c r="H165" s="7"/>
      <c r="I165" s="7"/>
      <c r="J165" s="7"/>
      <c r="K165" s="7"/>
      <c r="L165" s="2"/>
    </row>
    <row r="166" spans="1:18" hidden="1" x14ac:dyDescent="0.25">
      <c r="A166" s="2" t="s">
        <v>40</v>
      </c>
    </row>
    <row r="167" spans="1:18" hidden="1" x14ac:dyDescent="0.25">
      <c r="A167" s="2" t="s">
        <v>113</v>
      </c>
    </row>
    <row r="168" spans="1:18" ht="22.5" customHeight="1" x14ac:dyDescent="0.25">
      <c r="A168" s="2">
        <v>9</v>
      </c>
      <c r="B168" s="9" t="s">
        <v>125</v>
      </c>
      <c r="C168" s="9"/>
      <c r="D168" s="59" t="s">
        <v>126</v>
      </c>
      <c r="E168" s="44"/>
      <c r="F168" s="44"/>
      <c r="G168" s="10" t="s">
        <v>6</v>
      </c>
      <c r="H168" s="11">
        <v>19</v>
      </c>
      <c r="I168" s="12"/>
      <c r="J168" s="13"/>
      <c r="K168" s="14">
        <f>IF(AND(H168= "",I168= ""), 0, ROUND(ROUND(J168, 2) * ROUND(IF(I168="",H168,I168),  0), 2))</f>
        <v>0</v>
      </c>
      <c r="L168" s="2"/>
      <c r="N168" s="15">
        <v>0.2</v>
      </c>
      <c r="R168" s="2">
        <v>176</v>
      </c>
    </row>
    <row r="169" spans="1:18" hidden="1" x14ac:dyDescent="0.25">
      <c r="A169" s="2" t="s">
        <v>63</v>
      </c>
    </row>
    <row r="170" spans="1:18" ht="22.5" customHeight="1" x14ac:dyDescent="0.25">
      <c r="A170" s="2">
        <v>9</v>
      </c>
      <c r="B170" s="9" t="s">
        <v>127</v>
      </c>
      <c r="C170" s="9"/>
      <c r="D170" s="59" t="s">
        <v>128</v>
      </c>
      <c r="E170" s="44"/>
      <c r="F170" s="44"/>
      <c r="G170" s="10" t="s">
        <v>5</v>
      </c>
      <c r="H170" s="17">
        <v>33</v>
      </c>
      <c r="I170" s="18"/>
      <c r="J170" s="13"/>
      <c r="K170" s="14">
        <f>IF(AND(H170= "",I170= ""), 0, ROUND(ROUND(J170, 2) * ROUND(IF(I170="",H170,I170),  2), 2))</f>
        <v>0</v>
      </c>
      <c r="L170" s="2"/>
      <c r="N170" s="15">
        <v>0.2</v>
      </c>
      <c r="R170" s="2">
        <v>176</v>
      </c>
    </row>
    <row r="171" spans="1:18" hidden="1" x14ac:dyDescent="0.25">
      <c r="A171" s="2" t="s">
        <v>63</v>
      </c>
    </row>
    <row r="172" spans="1:18" hidden="1" x14ac:dyDescent="0.25">
      <c r="A172" s="2" t="s">
        <v>41</v>
      </c>
    </row>
    <row r="173" spans="1:18" x14ac:dyDescent="0.25">
      <c r="A173" s="2" t="s">
        <v>46</v>
      </c>
      <c r="B173" s="8"/>
      <c r="C173" s="8"/>
      <c r="D173" s="44"/>
      <c r="E173" s="44"/>
      <c r="F173" s="44"/>
      <c r="G173" s="8"/>
      <c r="H173" s="8"/>
      <c r="I173" s="8"/>
      <c r="J173" s="8"/>
      <c r="K173" s="8"/>
    </row>
    <row r="174" spans="1:18" x14ac:dyDescent="0.25">
      <c r="B174" s="8"/>
      <c r="C174" s="8"/>
      <c r="D174" s="47" t="s">
        <v>109</v>
      </c>
      <c r="E174" s="48"/>
      <c r="F174" s="48"/>
      <c r="G174" s="45"/>
      <c r="H174" s="45"/>
      <c r="I174" s="45"/>
      <c r="J174" s="45"/>
      <c r="K174" s="46"/>
    </row>
    <row r="175" spans="1:18" x14ac:dyDescent="0.25">
      <c r="B175" s="8"/>
      <c r="C175" s="8"/>
      <c r="D175" s="50"/>
      <c r="E175" s="39"/>
      <c r="F175" s="39"/>
      <c r="G175" s="39"/>
      <c r="H175" s="39"/>
      <c r="I175" s="39"/>
      <c r="J175" s="39"/>
      <c r="K175" s="49"/>
    </row>
    <row r="176" spans="1:18" x14ac:dyDescent="0.25">
      <c r="B176" s="8"/>
      <c r="C176" s="8"/>
      <c r="D176" s="53" t="s">
        <v>47</v>
      </c>
      <c r="E176" s="54"/>
      <c r="F176" s="54"/>
      <c r="G176" s="51">
        <f>SUMIF(L147:L173, IF(L146="","",L146), K147:K173)</f>
        <v>0</v>
      </c>
      <c r="H176" s="51"/>
      <c r="I176" s="51"/>
      <c r="J176" s="51"/>
      <c r="K176" s="52"/>
    </row>
    <row r="177" spans="1:18" hidden="1" x14ac:dyDescent="0.25">
      <c r="B177" s="8"/>
      <c r="C177" s="8"/>
      <c r="D177" s="57" t="s">
        <v>48</v>
      </c>
      <c r="E177" s="58"/>
      <c r="F177" s="58"/>
      <c r="G177" s="55">
        <f>ROUND(SUMIF(L147:L173, IF(L146="","",L146), K147:K173) * 0.2, 2)</f>
        <v>0</v>
      </c>
      <c r="H177" s="55"/>
      <c r="I177" s="55"/>
      <c r="J177" s="55"/>
      <c r="K177" s="56"/>
    </row>
    <row r="178" spans="1:18" hidden="1" x14ac:dyDescent="0.25">
      <c r="B178" s="8"/>
      <c r="C178" s="8"/>
      <c r="D178" s="53" t="s">
        <v>49</v>
      </c>
      <c r="E178" s="54"/>
      <c r="F178" s="54"/>
      <c r="G178" s="51">
        <f>SUM(G176:G177)</f>
        <v>0</v>
      </c>
      <c r="H178" s="51"/>
      <c r="I178" s="51"/>
      <c r="J178" s="51"/>
      <c r="K178" s="52"/>
    </row>
    <row r="179" spans="1:18" ht="30" customHeight="1" x14ac:dyDescent="0.25">
      <c r="A179" s="2">
        <v>4</v>
      </c>
      <c r="B179" s="4" t="s">
        <v>129</v>
      </c>
      <c r="C179" s="4"/>
      <c r="D179" s="42" t="s">
        <v>130</v>
      </c>
      <c r="E179" s="42"/>
      <c r="F179" s="42"/>
      <c r="G179" s="6"/>
      <c r="H179" s="6"/>
      <c r="I179" s="6"/>
      <c r="J179" s="6"/>
      <c r="K179" s="6"/>
      <c r="L179" s="2"/>
    </row>
    <row r="180" spans="1:18" hidden="1" x14ac:dyDescent="0.25">
      <c r="A180" s="2" t="s">
        <v>52</v>
      </c>
    </row>
    <row r="181" spans="1:18" hidden="1" x14ac:dyDescent="0.25">
      <c r="A181" s="2" t="s">
        <v>52</v>
      </c>
    </row>
    <row r="182" spans="1:18" hidden="1" x14ac:dyDescent="0.25">
      <c r="A182" s="2" t="s">
        <v>52</v>
      </c>
    </row>
    <row r="183" spans="1:18" hidden="1" x14ac:dyDescent="0.25">
      <c r="A183" s="2" t="s">
        <v>52</v>
      </c>
    </row>
    <row r="184" spans="1:18" hidden="1" x14ac:dyDescent="0.25">
      <c r="A184" s="2" t="s">
        <v>52</v>
      </c>
    </row>
    <row r="185" spans="1:18" hidden="1" x14ac:dyDescent="0.25">
      <c r="A185" s="2" t="s">
        <v>52</v>
      </c>
    </row>
    <row r="186" spans="1:18" hidden="1" x14ac:dyDescent="0.25">
      <c r="A186" s="2" t="s">
        <v>52</v>
      </c>
    </row>
    <row r="187" spans="1:18" hidden="1" x14ac:dyDescent="0.25">
      <c r="A187" s="2" t="s">
        <v>52</v>
      </c>
    </row>
    <row r="188" spans="1:18" hidden="1" x14ac:dyDescent="0.25">
      <c r="A188" s="2" t="s">
        <v>52</v>
      </c>
    </row>
    <row r="189" spans="1:18" x14ac:dyDescent="0.25">
      <c r="A189" s="2">
        <v>6</v>
      </c>
      <c r="B189" s="4" t="s">
        <v>131</v>
      </c>
      <c r="C189" s="4"/>
      <c r="D189" s="60" t="s">
        <v>132</v>
      </c>
      <c r="E189" s="60"/>
      <c r="F189" s="60"/>
      <c r="G189" s="16"/>
      <c r="H189" s="16"/>
      <c r="I189" s="16"/>
      <c r="J189" s="16"/>
      <c r="K189" s="16"/>
      <c r="L189" s="2"/>
    </row>
    <row r="190" spans="1:18" hidden="1" x14ac:dyDescent="0.25">
      <c r="A190" s="2" t="s">
        <v>78</v>
      </c>
    </row>
    <row r="191" spans="1:18" hidden="1" x14ac:dyDescent="0.25">
      <c r="A191" s="2" t="s">
        <v>133</v>
      </c>
    </row>
    <row r="192" spans="1:18" ht="45" customHeight="1" x14ac:dyDescent="0.25">
      <c r="A192" s="2">
        <v>9</v>
      </c>
      <c r="B192" s="9" t="s">
        <v>134</v>
      </c>
      <c r="C192" s="9"/>
      <c r="D192" s="59" t="s">
        <v>135</v>
      </c>
      <c r="E192" s="44"/>
      <c r="F192" s="44"/>
      <c r="G192" s="10" t="s">
        <v>62</v>
      </c>
      <c r="H192" s="11">
        <v>1</v>
      </c>
      <c r="I192" s="12"/>
      <c r="J192" s="13"/>
      <c r="K192" s="14">
        <f>IF(AND(H192= "",I192= ""), 0, ROUND(ROUND(J192, 2) * ROUND(IF(I192="",H192,I192),  0), 2))</f>
        <v>0</v>
      </c>
      <c r="L192" s="2"/>
      <c r="N192" s="15">
        <v>0.2</v>
      </c>
      <c r="R192" s="2">
        <v>176</v>
      </c>
    </row>
    <row r="193" spans="1:18" hidden="1" x14ac:dyDescent="0.25">
      <c r="A193" s="2" t="s">
        <v>63</v>
      </c>
    </row>
    <row r="194" spans="1:18" ht="22.5" customHeight="1" x14ac:dyDescent="0.25">
      <c r="A194" s="2">
        <v>9</v>
      </c>
      <c r="B194" s="9" t="s">
        <v>136</v>
      </c>
      <c r="C194" s="9"/>
      <c r="D194" s="59" t="s">
        <v>137</v>
      </c>
      <c r="E194" s="44"/>
      <c r="F194" s="44"/>
      <c r="G194" s="10" t="s">
        <v>118</v>
      </c>
      <c r="H194" s="17">
        <v>13</v>
      </c>
      <c r="I194" s="18"/>
      <c r="J194" s="13"/>
      <c r="K194" s="14">
        <f>IF(AND(H194= "",I194= ""), 0, ROUND(ROUND(J194, 2) * ROUND(IF(I194="",H194,I194),  2), 2))</f>
        <v>0</v>
      </c>
      <c r="L194" s="2"/>
      <c r="N194" s="15">
        <v>0.2</v>
      </c>
      <c r="R194" s="2">
        <v>176</v>
      </c>
    </row>
    <row r="195" spans="1:18" hidden="1" x14ac:dyDescent="0.25">
      <c r="A195" s="2" t="s">
        <v>63</v>
      </c>
    </row>
    <row r="196" spans="1:18" ht="22.5" customHeight="1" x14ac:dyDescent="0.25">
      <c r="A196" s="2">
        <v>9</v>
      </c>
      <c r="B196" s="9" t="s">
        <v>138</v>
      </c>
      <c r="C196" s="9"/>
      <c r="D196" s="59" t="s">
        <v>139</v>
      </c>
      <c r="E196" s="44"/>
      <c r="F196" s="44"/>
      <c r="G196" s="10" t="s">
        <v>118</v>
      </c>
      <c r="H196" s="17">
        <v>27</v>
      </c>
      <c r="I196" s="18"/>
      <c r="J196" s="13"/>
      <c r="K196" s="14">
        <f>IF(AND(H196= "",I196= ""), 0, ROUND(ROUND(J196, 2) * ROUND(IF(I196="",H196,I196),  2), 2))</f>
        <v>0</v>
      </c>
      <c r="L196" s="2"/>
      <c r="N196" s="15">
        <v>0.2</v>
      </c>
      <c r="R196" s="2">
        <v>176</v>
      </c>
    </row>
    <row r="197" spans="1:18" hidden="1" x14ac:dyDescent="0.25">
      <c r="A197" s="2" t="s">
        <v>140</v>
      </c>
    </row>
    <row r="198" spans="1:18" hidden="1" x14ac:dyDescent="0.25">
      <c r="A198" s="2" t="s">
        <v>63</v>
      </c>
    </row>
    <row r="199" spans="1:18" hidden="1" x14ac:dyDescent="0.25">
      <c r="A199" s="2" t="s">
        <v>85</v>
      </c>
    </row>
    <row r="200" spans="1:18" x14ac:dyDescent="0.25">
      <c r="A200" s="2">
        <v>6</v>
      </c>
      <c r="B200" s="4" t="s">
        <v>141</v>
      </c>
      <c r="C200" s="4"/>
      <c r="D200" s="60" t="s">
        <v>142</v>
      </c>
      <c r="E200" s="60"/>
      <c r="F200" s="60"/>
      <c r="G200" s="16"/>
      <c r="H200" s="16"/>
      <c r="I200" s="16"/>
      <c r="J200" s="16"/>
      <c r="K200" s="16"/>
      <c r="L200" s="2"/>
    </row>
    <row r="201" spans="1:18" hidden="1" x14ac:dyDescent="0.25">
      <c r="A201" s="2" t="s">
        <v>78</v>
      </c>
    </row>
    <row r="202" spans="1:18" hidden="1" x14ac:dyDescent="0.25">
      <c r="A202" s="2" t="s">
        <v>133</v>
      </c>
    </row>
    <row r="203" spans="1:18" ht="22.5" customHeight="1" x14ac:dyDescent="0.25">
      <c r="A203" s="2">
        <v>9</v>
      </c>
      <c r="B203" s="9" t="s">
        <v>143</v>
      </c>
      <c r="C203" s="9"/>
      <c r="D203" s="59" t="s">
        <v>144</v>
      </c>
      <c r="E203" s="44"/>
      <c r="F203" s="44"/>
      <c r="G203" s="10" t="s">
        <v>118</v>
      </c>
      <c r="H203" s="17">
        <v>438</v>
      </c>
      <c r="I203" s="18"/>
      <c r="J203" s="13"/>
      <c r="K203" s="14">
        <f>IF(AND(H203= "",I203= ""), 0, ROUND(ROUND(J203, 2) * ROUND(IF(I203="",H203,I203),  2), 2))</f>
        <v>0</v>
      </c>
      <c r="L203" s="2"/>
      <c r="N203" s="15">
        <v>0.2</v>
      </c>
      <c r="R203" s="2">
        <v>176</v>
      </c>
    </row>
    <row r="204" spans="1:18" hidden="1" x14ac:dyDescent="0.25">
      <c r="A204" s="2" t="s">
        <v>63</v>
      </c>
    </row>
    <row r="205" spans="1:18" hidden="1" x14ac:dyDescent="0.25">
      <c r="A205" s="2" t="s">
        <v>85</v>
      </c>
    </row>
    <row r="206" spans="1:18" x14ac:dyDescent="0.25">
      <c r="A206" s="2">
        <v>6</v>
      </c>
      <c r="B206" s="4" t="s">
        <v>145</v>
      </c>
      <c r="C206" s="4"/>
      <c r="D206" s="60" t="s">
        <v>146</v>
      </c>
      <c r="E206" s="60"/>
      <c r="F206" s="60"/>
      <c r="G206" s="16"/>
      <c r="H206" s="16"/>
      <c r="I206" s="16"/>
      <c r="J206" s="16"/>
      <c r="K206" s="16"/>
      <c r="L206" s="2"/>
    </row>
    <row r="207" spans="1:18" hidden="1" x14ac:dyDescent="0.25">
      <c r="A207" s="2" t="s">
        <v>78</v>
      </c>
    </row>
    <row r="208" spans="1:18" hidden="1" x14ac:dyDescent="0.25">
      <c r="A208" s="2" t="s">
        <v>78</v>
      </c>
    </row>
    <row r="209" spans="1:18" hidden="1" x14ac:dyDescent="0.25">
      <c r="A209" s="2" t="s">
        <v>133</v>
      </c>
    </row>
    <row r="210" spans="1:18" ht="24" customHeight="1" x14ac:dyDescent="0.25">
      <c r="A210" s="2">
        <v>8</v>
      </c>
      <c r="B210" s="9" t="s">
        <v>147</v>
      </c>
      <c r="C210" s="9"/>
      <c r="D210" s="61" t="s">
        <v>148</v>
      </c>
      <c r="E210" s="61"/>
      <c r="F210" s="61"/>
      <c r="G210" s="8"/>
      <c r="H210" s="8"/>
      <c r="I210" s="8"/>
      <c r="J210" s="8"/>
      <c r="K210" s="19"/>
      <c r="L210" s="2"/>
    </row>
    <row r="211" spans="1:18" hidden="1" x14ac:dyDescent="0.25">
      <c r="A211" s="2" t="s">
        <v>90</v>
      </c>
    </row>
    <row r="212" spans="1:18" hidden="1" x14ac:dyDescent="0.25">
      <c r="A212" s="2" t="s">
        <v>85</v>
      </c>
    </row>
    <row r="213" spans="1:18" x14ac:dyDescent="0.25">
      <c r="A213" s="2">
        <v>6</v>
      </c>
      <c r="B213" s="4" t="s">
        <v>149</v>
      </c>
      <c r="C213" s="4"/>
      <c r="D213" s="60" t="s">
        <v>150</v>
      </c>
      <c r="E213" s="60"/>
      <c r="F213" s="60"/>
      <c r="G213" s="16"/>
      <c r="H213" s="16"/>
      <c r="I213" s="16"/>
      <c r="J213" s="16"/>
      <c r="K213" s="16"/>
      <c r="L213" s="2"/>
    </row>
    <row r="214" spans="1:18" hidden="1" x14ac:dyDescent="0.25">
      <c r="A214" s="2" t="s">
        <v>78</v>
      </c>
    </row>
    <row r="215" spans="1:18" hidden="1" x14ac:dyDescent="0.25">
      <c r="A215" s="2" t="s">
        <v>78</v>
      </c>
    </row>
    <row r="216" spans="1:18" hidden="1" x14ac:dyDescent="0.25">
      <c r="A216" s="2" t="s">
        <v>133</v>
      </c>
    </row>
    <row r="217" spans="1:18" x14ac:dyDescent="0.25">
      <c r="A217" s="2">
        <v>8</v>
      </c>
      <c r="B217" s="9" t="s">
        <v>151</v>
      </c>
      <c r="C217" s="9"/>
      <c r="D217" s="61" t="s">
        <v>152</v>
      </c>
      <c r="E217" s="61"/>
      <c r="F217" s="61"/>
      <c r="G217" s="8"/>
      <c r="H217" s="8"/>
      <c r="I217" s="8"/>
      <c r="J217" s="8"/>
      <c r="K217" s="19"/>
      <c r="L217" s="2"/>
    </row>
    <row r="218" spans="1:18" hidden="1" x14ac:dyDescent="0.25">
      <c r="A218" s="2" t="s">
        <v>90</v>
      </c>
    </row>
    <row r="219" spans="1:18" hidden="1" x14ac:dyDescent="0.25">
      <c r="A219" s="2" t="s">
        <v>85</v>
      </c>
    </row>
    <row r="220" spans="1:18" x14ac:dyDescent="0.25">
      <c r="A220" s="2">
        <v>6</v>
      </c>
      <c r="B220" s="4" t="s">
        <v>153</v>
      </c>
      <c r="C220" s="4"/>
      <c r="D220" s="60" t="s">
        <v>154</v>
      </c>
      <c r="E220" s="60"/>
      <c r="F220" s="60"/>
      <c r="G220" s="16"/>
      <c r="H220" s="16"/>
      <c r="I220" s="16"/>
      <c r="J220" s="16"/>
      <c r="K220" s="16"/>
      <c r="L220" s="2"/>
    </row>
    <row r="221" spans="1:18" hidden="1" x14ac:dyDescent="0.25">
      <c r="A221" s="2" t="s">
        <v>78</v>
      </c>
    </row>
    <row r="222" spans="1:18" hidden="1" x14ac:dyDescent="0.25">
      <c r="A222" s="2" t="s">
        <v>133</v>
      </c>
    </row>
    <row r="223" spans="1:18" ht="22.5" customHeight="1" x14ac:dyDescent="0.25">
      <c r="A223" s="2">
        <v>9</v>
      </c>
      <c r="B223" s="9" t="s">
        <v>155</v>
      </c>
      <c r="C223" s="9"/>
      <c r="D223" s="59" t="s">
        <v>156</v>
      </c>
      <c r="E223" s="44"/>
      <c r="F223" s="44"/>
      <c r="G223" s="10" t="s">
        <v>6</v>
      </c>
      <c r="H223" s="11">
        <v>3</v>
      </c>
      <c r="I223" s="12"/>
      <c r="J223" s="13"/>
      <c r="K223" s="14">
        <f>IF(AND(H223= "",I223= ""), 0, ROUND(ROUND(J223, 2) * ROUND(IF(I223="",H223,I223),  0), 2))</f>
        <v>0</v>
      </c>
      <c r="L223" s="2"/>
      <c r="N223" s="15">
        <v>0.2</v>
      </c>
      <c r="R223" s="2">
        <v>176</v>
      </c>
    </row>
    <row r="224" spans="1:18" hidden="1" x14ac:dyDescent="0.25">
      <c r="A224" s="2" t="s">
        <v>63</v>
      </c>
    </row>
    <row r="225" spans="1:18" ht="22.5" customHeight="1" x14ac:dyDescent="0.25">
      <c r="A225" s="2">
        <v>9</v>
      </c>
      <c r="B225" s="9" t="s">
        <v>157</v>
      </c>
      <c r="C225" s="9"/>
      <c r="D225" s="59" t="s">
        <v>158</v>
      </c>
      <c r="E225" s="44"/>
      <c r="F225" s="44"/>
      <c r="G225" s="10" t="s">
        <v>6</v>
      </c>
      <c r="H225" s="11">
        <v>4</v>
      </c>
      <c r="I225" s="12"/>
      <c r="J225" s="13"/>
      <c r="K225" s="14">
        <f>IF(AND(H225= "",I225= ""), 0, ROUND(ROUND(J225, 2) * ROUND(IF(I225="",H225,I225),  0), 2))</f>
        <v>0</v>
      </c>
      <c r="L225" s="2"/>
      <c r="N225" s="15">
        <v>0.2</v>
      </c>
      <c r="R225" s="2">
        <v>176</v>
      </c>
    </row>
    <row r="226" spans="1:18" hidden="1" x14ac:dyDescent="0.25">
      <c r="A226" s="2" t="s">
        <v>63</v>
      </c>
    </row>
    <row r="227" spans="1:18" hidden="1" x14ac:dyDescent="0.25">
      <c r="A227" s="2" t="s">
        <v>85</v>
      </c>
    </row>
    <row r="228" spans="1:18" x14ac:dyDescent="0.25">
      <c r="A228" s="2">
        <v>6</v>
      </c>
      <c r="B228" s="4" t="s">
        <v>159</v>
      </c>
      <c r="C228" s="4"/>
      <c r="D228" s="60" t="s">
        <v>160</v>
      </c>
      <c r="E228" s="60"/>
      <c r="F228" s="60"/>
      <c r="G228" s="16"/>
      <c r="H228" s="16"/>
      <c r="I228" s="16"/>
      <c r="J228" s="16"/>
      <c r="K228" s="16"/>
      <c r="L228" s="2"/>
    </row>
    <row r="229" spans="1:18" hidden="1" x14ac:dyDescent="0.25">
      <c r="A229" s="2" t="s">
        <v>78</v>
      </c>
    </row>
    <row r="230" spans="1:18" hidden="1" x14ac:dyDescent="0.25">
      <c r="A230" s="2" t="s">
        <v>133</v>
      </c>
    </row>
    <row r="231" spans="1:18" ht="22.5" customHeight="1" x14ac:dyDescent="0.25">
      <c r="A231" s="2">
        <v>9</v>
      </c>
      <c r="B231" s="9" t="s">
        <v>161</v>
      </c>
      <c r="C231" s="9"/>
      <c r="D231" s="59" t="s">
        <v>162</v>
      </c>
      <c r="E231" s="44"/>
      <c r="F231" s="44"/>
      <c r="G231" s="10" t="s">
        <v>6</v>
      </c>
      <c r="H231" s="11">
        <v>5</v>
      </c>
      <c r="I231" s="12"/>
      <c r="J231" s="13"/>
      <c r="K231" s="14">
        <f>IF(AND(H231= "",I231= ""), 0, ROUND(ROUND(J231, 2) * ROUND(IF(I231="",H231,I231),  0), 2))</f>
        <v>0</v>
      </c>
      <c r="L231" s="2"/>
      <c r="N231" s="15">
        <v>0.2</v>
      </c>
      <c r="R231" s="2">
        <v>176</v>
      </c>
    </row>
    <row r="232" spans="1:18" hidden="1" x14ac:dyDescent="0.25">
      <c r="A232" s="2" t="s">
        <v>63</v>
      </c>
    </row>
    <row r="233" spans="1:18" ht="22.5" customHeight="1" x14ac:dyDescent="0.25">
      <c r="A233" s="2">
        <v>9</v>
      </c>
      <c r="B233" s="9" t="s">
        <v>163</v>
      </c>
      <c r="C233" s="9"/>
      <c r="D233" s="59" t="s">
        <v>164</v>
      </c>
      <c r="E233" s="44"/>
      <c r="F233" s="44"/>
      <c r="G233" s="10" t="s">
        <v>6</v>
      </c>
      <c r="H233" s="11">
        <v>1</v>
      </c>
      <c r="I233" s="12"/>
      <c r="J233" s="13"/>
      <c r="K233" s="14">
        <f>IF(AND(H233= "",I233= ""), 0, ROUND(ROUND(J233, 2) * ROUND(IF(I233="",H233,I233),  0), 2))</f>
        <v>0</v>
      </c>
      <c r="L233" s="2"/>
      <c r="N233" s="15">
        <v>0.2</v>
      </c>
      <c r="R233" s="2">
        <v>176</v>
      </c>
    </row>
    <row r="234" spans="1:18" hidden="1" x14ac:dyDescent="0.25">
      <c r="A234" s="2" t="s">
        <v>63</v>
      </c>
    </row>
    <row r="235" spans="1:18" ht="22.5" customHeight="1" x14ac:dyDescent="0.25">
      <c r="A235" s="2">
        <v>9</v>
      </c>
      <c r="B235" s="9" t="s">
        <v>165</v>
      </c>
      <c r="C235" s="9"/>
      <c r="D235" s="59" t="s">
        <v>166</v>
      </c>
      <c r="E235" s="44"/>
      <c r="F235" s="44"/>
      <c r="G235" s="10" t="s">
        <v>118</v>
      </c>
      <c r="H235" s="17">
        <v>57</v>
      </c>
      <c r="I235" s="18"/>
      <c r="J235" s="13"/>
      <c r="K235" s="14">
        <f>IF(AND(H235= "",I235= ""), 0, ROUND(ROUND(J235, 2) * ROUND(IF(I235="",H235,I235),  2), 2))</f>
        <v>0</v>
      </c>
      <c r="L235" s="2"/>
      <c r="N235" s="15">
        <v>0.2</v>
      </c>
      <c r="R235" s="2">
        <v>176</v>
      </c>
    </row>
    <row r="236" spans="1:18" hidden="1" x14ac:dyDescent="0.25">
      <c r="A236" s="2" t="s">
        <v>63</v>
      </c>
    </row>
    <row r="237" spans="1:18" ht="22.5" customHeight="1" x14ac:dyDescent="0.25">
      <c r="A237" s="2">
        <v>9</v>
      </c>
      <c r="B237" s="9" t="s">
        <v>167</v>
      </c>
      <c r="C237" s="9"/>
      <c r="D237" s="59" t="s">
        <v>168</v>
      </c>
      <c r="E237" s="44"/>
      <c r="F237" s="44"/>
      <c r="G237" s="10" t="s">
        <v>118</v>
      </c>
      <c r="H237" s="17">
        <v>82</v>
      </c>
      <c r="I237" s="18"/>
      <c r="J237" s="13"/>
      <c r="K237" s="14">
        <f>IF(AND(H237= "",I237= ""), 0, ROUND(ROUND(J237, 2) * ROUND(IF(I237="",H237,I237),  2), 2))</f>
        <v>0</v>
      </c>
      <c r="L237" s="2"/>
      <c r="N237" s="15">
        <v>0.2</v>
      </c>
      <c r="R237" s="2">
        <v>176</v>
      </c>
    </row>
    <row r="238" spans="1:18" hidden="1" x14ac:dyDescent="0.25">
      <c r="A238" s="2" t="s">
        <v>63</v>
      </c>
    </row>
    <row r="239" spans="1:18" ht="22.5" customHeight="1" x14ac:dyDescent="0.25">
      <c r="A239" s="2">
        <v>9</v>
      </c>
      <c r="B239" s="9" t="s">
        <v>169</v>
      </c>
      <c r="C239" s="9"/>
      <c r="D239" s="59" t="s">
        <v>170</v>
      </c>
      <c r="E239" s="44"/>
      <c r="F239" s="44"/>
      <c r="G239" s="10" t="s">
        <v>118</v>
      </c>
      <c r="H239" s="17">
        <v>149</v>
      </c>
      <c r="I239" s="18"/>
      <c r="J239" s="13"/>
      <c r="K239" s="14">
        <f>IF(AND(H239= "",I239= ""), 0, ROUND(ROUND(J239, 2) * ROUND(IF(I239="",H239,I239),  2), 2))</f>
        <v>0</v>
      </c>
      <c r="L239" s="2"/>
      <c r="N239" s="15">
        <v>0.2</v>
      </c>
      <c r="R239" s="2">
        <v>176</v>
      </c>
    </row>
    <row r="240" spans="1:18" hidden="1" x14ac:dyDescent="0.25">
      <c r="A240" s="2" t="s">
        <v>63</v>
      </c>
    </row>
    <row r="241" spans="1:18" ht="22.5" customHeight="1" x14ac:dyDescent="0.25">
      <c r="A241" s="2">
        <v>9</v>
      </c>
      <c r="B241" s="9" t="s">
        <v>171</v>
      </c>
      <c r="C241" s="9"/>
      <c r="D241" s="59" t="s">
        <v>172</v>
      </c>
      <c r="E241" s="44"/>
      <c r="F241" s="44"/>
      <c r="G241" s="10" t="s">
        <v>118</v>
      </c>
      <c r="H241" s="17">
        <v>196</v>
      </c>
      <c r="I241" s="18"/>
      <c r="J241" s="13"/>
      <c r="K241" s="14">
        <f>IF(AND(H241= "",I241= ""), 0, ROUND(ROUND(J241, 2) * ROUND(IF(I241="",H241,I241),  2), 2))</f>
        <v>0</v>
      </c>
      <c r="L241" s="2"/>
      <c r="N241" s="15">
        <v>0.2</v>
      </c>
      <c r="R241" s="2">
        <v>176</v>
      </c>
    </row>
    <row r="242" spans="1:18" hidden="1" x14ac:dyDescent="0.25">
      <c r="A242" s="2" t="s">
        <v>63</v>
      </c>
    </row>
    <row r="243" spans="1:18" hidden="1" x14ac:dyDescent="0.25">
      <c r="A243" s="2" t="s">
        <v>85</v>
      </c>
    </row>
    <row r="244" spans="1:18" x14ac:dyDescent="0.25">
      <c r="A244" s="2">
        <v>6</v>
      </c>
      <c r="B244" s="4" t="s">
        <v>173</v>
      </c>
      <c r="C244" s="4"/>
      <c r="D244" s="60" t="s">
        <v>174</v>
      </c>
      <c r="E244" s="60"/>
      <c r="F244" s="60"/>
      <c r="G244" s="16"/>
      <c r="H244" s="16"/>
      <c r="I244" s="16"/>
      <c r="J244" s="16"/>
      <c r="K244" s="16"/>
      <c r="L244" s="2"/>
    </row>
    <row r="245" spans="1:18" hidden="1" x14ac:dyDescent="0.25">
      <c r="A245" s="2" t="s">
        <v>78</v>
      </c>
    </row>
    <row r="246" spans="1:18" hidden="1" x14ac:dyDescent="0.25">
      <c r="A246" s="2" t="s">
        <v>133</v>
      </c>
    </row>
    <row r="247" spans="1:18" ht="22.5" customHeight="1" x14ac:dyDescent="0.25">
      <c r="A247" s="2">
        <v>9</v>
      </c>
      <c r="B247" s="9" t="s">
        <v>175</v>
      </c>
      <c r="C247" s="9"/>
      <c r="D247" s="59" t="s">
        <v>176</v>
      </c>
      <c r="E247" s="44"/>
      <c r="F247" s="44"/>
      <c r="G247" s="10" t="s">
        <v>6</v>
      </c>
      <c r="H247" s="11">
        <v>3</v>
      </c>
      <c r="I247" s="12"/>
      <c r="J247" s="13"/>
      <c r="K247" s="14">
        <f>IF(AND(H247= "",I247= ""), 0, ROUND(ROUND(J247, 2) * ROUND(IF(I247="",H247,I247),  0), 2))</f>
        <v>0</v>
      </c>
      <c r="L247" s="2"/>
      <c r="N247" s="15">
        <v>0.2</v>
      </c>
      <c r="R247" s="2">
        <v>176</v>
      </c>
    </row>
    <row r="248" spans="1:18" hidden="1" x14ac:dyDescent="0.25">
      <c r="A248" s="2" t="s">
        <v>63</v>
      </c>
    </row>
    <row r="249" spans="1:18" ht="22.5" customHeight="1" x14ac:dyDescent="0.25">
      <c r="A249" s="2">
        <v>9</v>
      </c>
      <c r="B249" s="9" t="s">
        <v>177</v>
      </c>
      <c r="C249" s="9"/>
      <c r="D249" s="59" t="s">
        <v>178</v>
      </c>
      <c r="E249" s="44"/>
      <c r="F249" s="44"/>
      <c r="G249" s="10" t="s">
        <v>118</v>
      </c>
      <c r="H249" s="17">
        <v>118</v>
      </c>
      <c r="I249" s="18"/>
      <c r="J249" s="13"/>
      <c r="K249" s="14">
        <f>IF(AND(H249= "",I249= ""), 0, ROUND(ROUND(J249, 2) * ROUND(IF(I249="",H249,I249),  2), 2))</f>
        <v>0</v>
      </c>
      <c r="L249" s="2"/>
      <c r="N249" s="15">
        <v>0.2</v>
      </c>
      <c r="R249" s="2">
        <v>176</v>
      </c>
    </row>
    <row r="250" spans="1:18" hidden="1" x14ac:dyDescent="0.25">
      <c r="A250" s="2" t="s">
        <v>63</v>
      </c>
    </row>
    <row r="251" spans="1:18" hidden="1" x14ac:dyDescent="0.25">
      <c r="A251" s="2" t="s">
        <v>85</v>
      </c>
    </row>
    <row r="252" spans="1:18" ht="25.5" customHeight="1" x14ac:dyDescent="0.25">
      <c r="A252" s="2">
        <v>6</v>
      </c>
      <c r="B252" s="4" t="s">
        <v>179</v>
      </c>
      <c r="C252" s="4"/>
      <c r="D252" s="60" t="s">
        <v>180</v>
      </c>
      <c r="E252" s="60"/>
      <c r="F252" s="60"/>
      <c r="G252" s="16"/>
      <c r="H252" s="16"/>
      <c r="I252" s="16"/>
      <c r="J252" s="16"/>
      <c r="K252" s="16"/>
      <c r="L252" s="2"/>
    </row>
    <row r="253" spans="1:18" hidden="1" x14ac:dyDescent="0.25">
      <c r="A253" s="2" t="s">
        <v>78</v>
      </c>
    </row>
    <row r="254" spans="1:18" hidden="1" x14ac:dyDescent="0.25">
      <c r="A254" s="2" t="s">
        <v>133</v>
      </c>
    </row>
    <row r="255" spans="1:18" ht="22.5" customHeight="1" x14ac:dyDescent="0.25">
      <c r="A255" s="2">
        <v>9</v>
      </c>
      <c r="B255" s="9" t="s">
        <v>181</v>
      </c>
      <c r="C255" s="9"/>
      <c r="D255" s="59" t="s">
        <v>182</v>
      </c>
      <c r="E255" s="44"/>
      <c r="F255" s="44"/>
      <c r="G255" s="10" t="s">
        <v>6</v>
      </c>
      <c r="H255" s="11">
        <v>3</v>
      </c>
      <c r="I255" s="12"/>
      <c r="J255" s="13"/>
      <c r="K255" s="14">
        <f>IF(AND(H255= "",I255= ""), 0, ROUND(ROUND(J255, 2) * ROUND(IF(I255="",H255,I255),  0), 2))</f>
        <v>0</v>
      </c>
      <c r="L255" s="2"/>
      <c r="N255" s="15">
        <v>0.2</v>
      </c>
      <c r="R255" s="2">
        <v>176</v>
      </c>
    </row>
    <row r="256" spans="1:18" hidden="1" x14ac:dyDescent="0.25">
      <c r="A256" s="2" t="s">
        <v>63</v>
      </c>
    </row>
    <row r="257" spans="1:18" ht="22.5" customHeight="1" x14ac:dyDescent="0.25">
      <c r="A257" s="2">
        <v>9</v>
      </c>
      <c r="B257" s="9" t="s">
        <v>183</v>
      </c>
      <c r="C257" s="9"/>
      <c r="D257" s="59" t="s">
        <v>184</v>
      </c>
      <c r="E257" s="44"/>
      <c r="F257" s="44"/>
      <c r="G257" s="10" t="s">
        <v>6</v>
      </c>
      <c r="H257" s="11">
        <v>2</v>
      </c>
      <c r="I257" s="12"/>
      <c r="J257" s="13"/>
      <c r="K257" s="14">
        <f>IF(AND(H257= "",I257= ""), 0, ROUND(ROUND(J257, 2) * ROUND(IF(I257="",H257,I257),  0), 2))</f>
        <v>0</v>
      </c>
      <c r="L257" s="2"/>
      <c r="N257" s="15">
        <v>0.2</v>
      </c>
      <c r="R257" s="2">
        <v>176</v>
      </c>
    </row>
    <row r="258" spans="1:18" hidden="1" x14ac:dyDescent="0.25">
      <c r="A258" s="2" t="s">
        <v>63</v>
      </c>
    </row>
    <row r="259" spans="1:18" ht="22.5" customHeight="1" x14ac:dyDescent="0.25">
      <c r="A259" s="2">
        <v>9</v>
      </c>
      <c r="B259" s="9" t="s">
        <v>185</v>
      </c>
      <c r="C259" s="9"/>
      <c r="D259" s="59" t="s">
        <v>186</v>
      </c>
      <c r="E259" s="44"/>
      <c r="F259" s="44"/>
      <c r="G259" s="10" t="s">
        <v>118</v>
      </c>
      <c r="H259" s="17">
        <v>142</v>
      </c>
      <c r="I259" s="18"/>
      <c r="J259" s="13"/>
      <c r="K259" s="14">
        <f>IF(AND(H259= "",I259= ""), 0, ROUND(ROUND(J259, 2) * ROUND(IF(I259="",H259,I259),  2), 2))</f>
        <v>0</v>
      </c>
      <c r="L259" s="2"/>
      <c r="N259" s="15">
        <v>0.2</v>
      </c>
      <c r="R259" s="2">
        <v>176</v>
      </c>
    </row>
    <row r="260" spans="1:18" hidden="1" x14ac:dyDescent="0.25">
      <c r="A260" s="2" t="s">
        <v>140</v>
      </c>
    </row>
    <row r="261" spans="1:18" hidden="1" x14ac:dyDescent="0.25">
      <c r="A261" s="2" t="s">
        <v>63</v>
      </c>
    </row>
    <row r="262" spans="1:18" ht="22.5" customHeight="1" x14ac:dyDescent="0.25">
      <c r="A262" s="2">
        <v>9</v>
      </c>
      <c r="B262" s="9" t="s">
        <v>187</v>
      </c>
      <c r="C262" s="9"/>
      <c r="D262" s="59" t="s">
        <v>188</v>
      </c>
      <c r="E262" s="44"/>
      <c r="F262" s="44"/>
      <c r="G262" s="10" t="s">
        <v>118</v>
      </c>
      <c r="H262" s="17">
        <v>82</v>
      </c>
      <c r="I262" s="18"/>
      <c r="J262" s="13"/>
      <c r="K262" s="14">
        <f>IF(AND(H262= "",I262= ""), 0, ROUND(ROUND(J262, 2) * ROUND(IF(I262="",H262,I262),  2), 2))</f>
        <v>0</v>
      </c>
      <c r="L262" s="2"/>
      <c r="N262" s="15">
        <v>0.2</v>
      </c>
      <c r="R262" s="2">
        <v>176</v>
      </c>
    </row>
    <row r="263" spans="1:18" hidden="1" x14ac:dyDescent="0.25">
      <c r="A263" s="2" t="s">
        <v>140</v>
      </c>
    </row>
    <row r="264" spans="1:18" hidden="1" x14ac:dyDescent="0.25">
      <c r="A264" s="2" t="s">
        <v>63</v>
      </c>
    </row>
    <row r="265" spans="1:18" ht="22.5" customHeight="1" x14ac:dyDescent="0.25">
      <c r="A265" s="2">
        <v>9</v>
      </c>
      <c r="B265" s="9" t="s">
        <v>189</v>
      </c>
      <c r="C265" s="9"/>
      <c r="D265" s="59" t="s">
        <v>190</v>
      </c>
      <c r="E265" s="44"/>
      <c r="F265" s="44"/>
      <c r="G265" s="10" t="s">
        <v>6</v>
      </c>
      <c r="H265" s="11">
        <v>6</v>
      </c>
      <c r="I265" s="12"/>
      <c r="J265" s="13"/>
      <c r="K265" s="14">
        <f>IF(AND(H265= "",I265= ""), 0, ROUND(ROUND(J265, 2) * ROUND(IF(I265="",H265,I265),  0), 2))</f>
        <v>0</v>
      </c>
      <c r="L265" s="2"/>
      <c r="N265" s="15">
        <v>0.2</v>
      </c>
      <c r="R265" s="2">
        <v>176</v>
      </c>
    </row>
    <row r="266" spans="1:18" hidden="1" x14ac:dyDescent="0.25">
      <c r="A266" s="2" t="s">
        <v>63</v>
      </c>
    </row>
    <row r="267" spans="1:18" hidden="1" x14ac:dyDescent="0.25">
      <c r="A267" s="2" t="s">
        <v>85</v>
      </c>
    </row>
    <row r="268" spans="1:18" x14ac:dyDescent="0.25">
      <c r="A268" s="2" t="s">
        <v>46</v>
      </c>
      <c r="B268" s="8"/>
      <c r="C268" s="8"/>
      <c r="D268" s="44"/>
      <c r="E268" s="44"/>
      <c r="F268" s="44"/>
      <c r="G268" s="8"/>
      <c r="H268" s="8"/>
      <c r="I268" s="8"/>
      <c r="J268" s="8"/>
      <c r="K268" s="8"/>
    </row>
    <row r="269" spans="1:18" x14ac:dyDescent="0.25">
      <c r="B269" s="8"/>
      <c r="C269" s="8"/>
      <c r="D269" s="47" t="s">
        <v>130</v>
      </c>
      <c r="E269" s="48"/>
      <c r="F269" s="48"/>
      <c r="G269" s="45"/>
      <c r="H269" s="45"/>
      <c r="I269" s="45"/>
      <c r="J269" s="45"/>
      <c r="K269" s="46"/>
    </row>
    <row r="270" spans="1:18" x14ac:dyDescent="0.25">
      <c r="B270" s="8"/>
      <c r="C270" s="8"/>
      <c r="D270" s="50"/>
      <c r="E270" s="39"/>
      <c r="F270" s="39"/>
      <c r="G270" s="39"/>
      <c r="H270" s="39"/>
      <c r="I270" s="39"/>
      <c r="J270" s="39"/>
      <c r="K270" s="49"/>
    </row>
    <row r="271" spans="1:18" x14ac:dyDescent="0.25">
      <c r="B271" s="8"/>
      <c r="C271" s="8"/>
      <c r="D271" s="53" t="s">
        <v>47</v>
      </c>
      <c r="E271" s="54"/>
      <c r="F271" s="54"/>
      <c r="G271" s="51">
        <f>SUMIF(L180:L268, IF(L179="","",L179), K180:K268)</f>
        <v>0</v>
      </c>
      <c r="H271" s="51"/>
      <c r="I271" s="51"/>
      <c r="J271" s="51"/>
      <c r="K271" s="52"/>
    </row>
    <row r="272" spans="1:18" hidden="1" x14ac:dyDescent="0.25">
      <c r="B272" s="8"/>
      <c r="C272" s="8"/>
      <c r="D272" s="57" t="s">
        <v>48</v>
      </c>
      <c r="E272" s="58"/>
      <c r="F272" s="58"/>
      <c r="G272" s="55">
        <f>ROUND(SUMIF(L180:L268, IF(L179="","",L179), K180:K268) * 0.2, 2)</f>
        <v>0</v>
      </c>
      <c r="H272" s="55"/>
      <c r="I272" s="55"/>
      <c r="J272" s="55"/>
      <c r="K272" s="56"/>
    </row>
    <row r="273" spans="1:12" hidden="1" x14ac:dyDescent="0.25">
      <c r="B273" s="8"/>
      <c r="C273" s="8"/>
      <c r="D273" s="53" t="s">
        <v>49</v>
      </c>
      <c r="E273" s="54"/>
      <c r="F273" s="54"/>
      <c r="G273" s="51">
        <f>SUM(G271:G272)</f>
        <v>0</v>
      </c>
      <c r="H273" s="51"/>
      <c r="I273" s="51"/>
      <c r="J273" s="51"/>
      <c r="K273" s="52"/>
    </row>
    <row r="274" spans="1:12" x14ac:dyDescent="0.25">
      <c r="A274" s="2" t="s">
        <v>34</v>
      </c>
      <c r="B274" s="8"/>
      <c r="C274" s="8"/>
      <c r="D274" s="44"/>
      <c r="E274" s="44"/>
      <c r="F274" s="44"/>
      <c r="G274" s="8"/>
      <c r="H274" s="8"/>
      <c r="I274" s="8"/>
      <c r="J274" s="8"/>
      <c r="K274" s="8"/>
    </row>
    <row r="275" spans="1:12" x14ac:dyDescent="0.25">
      <c r="B275" s="8"/>
      <c r="C275" s="8"/>
      <c r="D275" s="47" t="s">
        <v>35</v>
      </c>
      <c r="E275" s="48"/>
      <c r="F275" s="48"/>
      <c r="G275" s="45"/>
      <c r="H275" s="45"/>
      <c r="I275" s="45"/>
      <c r="J275" s="45"/>
      <c r="K275" s="46"/>
    </row>
    <row r="276" spans="1:12" x14ac:dyDescent="0.25">
      <c r="B276" s="8"/>
      <c r="C276" s="8"/>
      <c r="D276" s="50"/>
      <c r="E276" s="39"/>
      <c r="F276" s="39"/>
      <c r="G276" s="39"/>
      <c r="H276" s="39"/>
      <c r="I276" s="39"/>
      <c r="J276" s="39"/>
      <c r="K276" s="49"/>
    </row>
    <row r="277" spans="1:12" x14ac:dyDescent="0.25">
      <c r="B277" s="8"/>
      <c r="C277" s="8"/>
      <c r="D277" s="57" t="s">
        <v>47</v>
      </c>
      <c r="E277" s="58"/>
      <c r="F277" s="58"/>
      <c r="G277" s="55">
        <f>SUMIF(L8:L274, IF(L7="","",L7), K8:K274)</f>
        <v>0</v>
      </c>
      <c r="H277" s="55"/>
      <c r="I277" s="55"/>
      <c r="J277" s="55"/>
      <c r="K277" s="56"/>
    </row>
    <row r="278" spans="1:12" x14ac:dyDescent="0.25">
      <c r="B278" s="8"/>
      <c r="C278" s="8"/>
      <c r="D278" s="57" t="s">
        <v>48</v>
      </c>
      <c r="E278" s="58"/>
      <c r="F278" s="58"/>
      <c r="G278" s="55">
        <f>ROUND(SUMIF(L8:L274, IF(L7="","",L7), K8:K274) * 0.2, 2)</f>
        <v>0</v>
      </c>
      <c r="H278" s="55"/>
      <c r="I278" s="55"/>
      <c r="J278" s="55"/>
      <c r="K278" s="56"/>
    </row>
    <row r="279" spans="1:12" x14ac:dyDescent="0.25">
      <c r="B279" s="8"/>
      <c r="C279" s="8"/>
      <c r="D279" s="53" t="s">
        <v>49</v>
      </c>
      <c r="E279" s="54"/>
      <c r="F279" s="54"/>
      <c r="G279" s="51">
        <f>SUM(G277:G278)</f>
        <v>0</v>
      </c>
      <c r="H279" s="51"/>
      <c r="I279" s="51"/>
      <c r="J279" s="51"/>
      <c r="K279" s="52"/>
    </row>
    <row r="280" spans="1:12" ht="15.75" customHeight="1" x14ac:dyDescent="0.25">
      <c r="A280" s="2">
        <v>3</v>
      </c>
      <c r="B280" s="4">
        <v>3</v>
      </c>
      <c r="C280" s="4"/>
      <c r="D280" s="41" t="s">
        <v>191</v>
      </c>
      <c r="E280" s="41"/>
      <c r="F280" s="41"/>
      <c r="G280" s="5"/>
      <c r="H280" s="5"/>
      <c r="I280" s="5"/>
      <c r="J280" s="5"/>
      <c r="K280" s="5"/>
      <c r="L280" s="2"/>
    </row>
    <row r="281" spans="1:12" x14ac:dyDescent="0.25">
      <c r="A281" s="2">
        <v>4</v>
      </c>
      <c r="B281" s="4" t="s">
        <v>192</v>
      </c>
      <c r="C281" s="4"/>
      <c r="D281" s="42" t="s">
        <v>193</v>
      </c>
      <c r="E281" s="42"/>
      <c r="F281" s="42"/>
      <c r="G281" s="6"/>
      <c r="H281" s="6"/>
      <c r="I281" s="6"/>
      <c r="J281" s="6"/>
      <c r="K281" s="6"/>
      <c r="L281" s="2"/>
    </row>
    <row r="282" spans="1:12" hidden="1" x14ac:dyDescent="0.25">
      <c r="A282" s="2" t="s">
        <v>52</v>
      </c>
    </row>
    <row r="283" spans="1:12" x14ac:dyDescent="0.25">
      <c r="A283" s="2" t="s">
        <v>46</v>
      </c>
      <c r="B283" s="8"/>
      <c r="C283" s="8"/>
      <c r="D283" s="44"/>
      <c r="E283" s="44"/>
      <c r="F283" s="44"/>
      <c r="G283" s="8"/>
      <c r="H283" s="8"/>
      <c r="I283" s="8"/>
      <c r="J283" s="8"/>
      <c r="K283" s="8"/>
    </row>
    <row r="284" spans="1:12" x14ac:dyDescent="0.25">
      <c r="B284" s="8"/>
      <c r="C284" s="8"/>
      <c r="D284" s="47" t="s">
        <v>193</v>
      </c>
      <c r="E284" s="48"/>
      <c r="F284" s="48"/>
      <c r="G284" s="45"/>
      <c r="H284" s="45"/>
      <c r="I284" s="45"/>
      <c r="J284" s="45"/>
      <c r="K284" s="46"/>
    </row>
    <row r="285" spans="1:12" x14ac:dyDescent="0.25">
      <c r="B285" s="8"/>
      <c r="C285" s="8"/>
      <c r="D285" s="50"/>
      <c r="E285" s="39"/>
      <c r="F285" s="39"/>
      <c r="G285" s="39"/>
      <c r="H285" s="39"/>
      <c r="I285" s="39"/>
      <c r="J285" s="39"/>
      <c r="K285" s="49"/>
    </row>
    <row r="286" spans="1:12" x14ac:dyDescent="0.25">
      <c r="B286" s="8"/>
      <c r="C286" s="8"/>
      <c r="D286" s="53" t="s">
        <v>47</v>
      </c>
      <c r="E286" s="54"/>
      <c r="F286" s="54"/>
      <c r="G286" s="51">
        <f>SUMIF(L282:L283, IF(L281="","",L281), K282:K283)</f>
        <v>0</v>
      </c>
      <c r="H286" s="51"/>
      <c r="I286" s="51"/>
      <c r="J286" s="51"/>
      <c r="K286" s="52"/>
    </row>
    <row r="287" spans="1:12" hidden="1" x14ac:dyDescent="0.25">
      <c r="B287" s="8"/>
      <c r="C287" s="8"/>
      <c r="D287" s="57" t="s">
        <v>48</v>
      </c>
      <c r="E287" s="58"/>
      <c r="F287" s="58"/>
      <c r="G287" s="55">
        <f>ROUND(SUMIF(L282:L283, IF(L281="","",L281), K282:K283) * 0.2, 2)</f>
        <v>0</v>
      </c>
      <c r="H287" s="55"/>
      <c r="I287" s="55"/>
      <c r="J287" s="55"/>
      <c r="K287" s="56"/>
    </row>
    <row r="288" spans="1:12" hidden="1" x14ac:dyDescent="0.25">
      <c r="B288" s="8"/>
      <c r="C288" s="8"/>
      <c r="D288" s="53" t="s">
        <v>49</v>
      </c>
      <c r="E288" s="54"/>
      <c r="F288" s="54"/>
      <c r="G288" s="51">
        <f>SUM(G286:G287)</f>
        <v>0</v>
      </c>
      <c r="H288" s="51"/>
      <c r="I288" s="51"/>
      <c r="J288" s="51"/>
      <c r="K288" s="52"/>
    </row>
    <row r="289" spans="1:18" ht="30" customHeight="1" x14ac:dyDescent="0.25">
      <c r="A289" s="2">
        <v>4</v>
      </c>
      <c r="B289" s="4" t="s">
        <v>194</v>
      </c>
      <c r="C289" s="4"/>
      <c r="D289" s="42" t="s">
        <v>195</v>
      </c>
      <c r="E289" s="42"/>
      <c r="F289" s="42"/>
      <c r="G289" s="6"/>
      <c r="H289" s="6"/>
      <c r="I289" s="6"/>
      <c r="J289" s="6"/>
      <c r="K289" s="6"/>
      <c r="L289" s="2"/>
    </row>
    <row r="290" spans="1:18" hidden="1" x14ac:dyDescent="0.25">
      <c r="A290" s="2" t="s">
        <v>52</v>
      </c>
    </row>
    <row r="291" spans="1:18" hidden="1" x14ac:dyDescent="0.25">
      <c r="A291" s="2" t="s">
        <v>59</v>
      </c>
    </row>
    <row r="292" spans="1:18" ht="33.75" customHeight="1" x14ac:dyDescent="0.25">
      <c r="A292" s="2">
        <v>9</v>
      </c>
      <c r="B292" s="9" t="s">
        <v>196</v>
      </c>
      <c r="C292" s="9"/>
      <c r="D292" s="59" t="s">
        <v>197</v>
      </c>
      <c r="E292" s="44"/>
      <c r="F292" s="44"/>
      <c r="G292" s="10" t="s">
        <v>5</v>
      </c>
      <c r="H292" s="17">
        <v>5000</v>
      </c>
      <c r="I292" s="18"/>
      <c r="J292" s="13"/>
      <c r="K292" s="14">
        <f>IF(AND(H292= "",I292= ""), 0, ROUND(ROUND(J292, 2) * ROUND(IF(I292="",H292,I292),  2), 2))</f>
        <v>0</v>
      </c>
      <c r="L292" s="2"/>
      <c r="N292" s="15">
        <v>0.2</v>
      </c>
      <c r="R292" s="2">
        <v>176</v>
      </c>
    </row>
    <row r="293" spans="1:18" hidden="1" x14ac:dyDescent="0.25">
      <c r="A293" s="2" t="s">
        <v>63</v>
      </c>
    </row>
    <row r="294" spans="1:18" ht="22.5" customHeight="1" x14ac:dyDescent="0.25">
      <c r="A294" s="2">
        <v>9</v>
      </c>
      <c r="B294" s="9" t="s">
        <v>198</v>
      </c>
      <c r="C294" s="9"/>
      <c r="D294" s="59" t="s">
        <v>199</v>
      </c>
      <c r="E294" s="44"/>
      <c r="F294" s="44"/>
      <c r="G294" s="10" t="s">
        <v>5</v>
      </c>
      <c r="H294" s="17">
        <v>206</v>
      </c>
      <c r="I294" s="18"/>
      <c r="J294" s="13"/>
      <c r="K294" s="14">
        <f>IF(AND(H294= "",I294= ""), 0, ROUND(ROUND(J294, 2) * ROUND(IF(I294="",H294,I294),  2), 2))</f>
        <v>0</v>
      </c>
      <c r="L294" s="2"/>
      <c r="N294" s="15">
        <v>0.2</v>
      </c>
      <c r="R294" s="2">
        <v>176</v>
      </c>
    </row>
    <row r="295" spans="1:18" hidden="1" x14ac:dyDescent="0.25">
      <c r="A295" s="2" t="s">
        <v>140</v>
      </c>
    </row>
    <row r="296" spans="1:18" hidden="1" x14ac:dyDescent="0.25">
      <c r="A296" s="2" t="s">
        <v>63</v>
      </c>
    </row>
    <row r="297" spans="1:18" ht="22.5" customHeight="1" x14ac:dyDescent="0.25">
      <c r="A297" s="2">
        <v>9</v>
      </c>
      <c r="B297" s="9" t="s">
        <v>200</v>
      </c>
      <c r="C297" s="9"/>
      <c r="D297" s="59" t="s">
        <v>201</v>
      </c>
      <c r="E297" s="44"/>
      <c r="F297" s="44"/>
      <c r="G297" s="10" t="s">
        <v>5</v>
      </c>
      <c r="H297" s="17">
        <v>337</v>
      </c>
      <c r="I297" s="18"/>
      <c r="J297" s="13"/>
      <c r="K297" s="14">
        <f>IF(AND(H297= "",I297= ""), 0, ROUND(ROUND(J297, 2) * ROUND(IF(I297="",H297,I297),  2), 2))</f>
        <v>0</v>
      </c>
      <c r="L297" s="2"/>
      <c r="N297" s="15">
        <v>0.2</v>
      </c>
      <c r="R297" s="2">
        <v>176</v>
      </c>
    </row>
    <row r="298" spans="1:18" hidden="1" x14ac:dyDescent="0.25">
      <c r="A298" s="2" t="s">
        <v>63</v>
      </c>
    </row>
    <row r="299" spans="1:18" ht="22.5" customHeight="1" x14ac:dyDescent="0.25">
      <c r="A299" s="2">
        <v>9</v>
      </c>
      <c r="B299" s="9" t="s">
        <v>202</v>
      </c>
      <c r="C299" s="9"/>
      <c r="D299" s="59" t="s">
        <v>203</v>
      </c>
      <c r="E299" s="44"/>
      <c r="F299" s="44"/>
      <c r="G299" s="10" t="s">
        <v>5</v>
      </c>
      <c r="H299" s="17">
        <v>353</v>
      </c>
      <c r="I299" s="18"/>
      <c r="J299" s="13"/>
      <c r="K299" s="14">
        <f>IF(AND(H299= "",I299= ""), 0, ROUND(ROUND(J299, 2) * ROUND(IF(I299="",H299,I299),  2), 2))</f>
        <v>0</v>
      </c>
      <c r="L299" s="2"/>
      <c r="N299" s="15">
        <v>0.2</v>
      </c>
      <c r="R299" s="2">
        <v>176</v>
      </c>
    </row>
    <row r="300" spans="1:18" hidden="1" x14ac:dyDescent="0.25">
      <c r="A300" s="2" t="s">
        <v>140</v>
      </c>
    </row>
    <row r="301" spans="1:18" hidden="1" x14ac:dyDescent="0.25">
      <c r="A301" s="2" t="s">
        <v>63</v>
      </c>
    </row>
    <row r="302" spans="1:18" x14ac:dyDescent="0.25">
      <c r="A302" s="2" t="s">
        <v>46</v>
      </c>
      <c r="B302" s="8"/>
      <c r="C302" s="8"/>
      <c r="D302" s="44"/>
      <c r="E302" s="44"/>
      <c r="F302" s="44"/>
      <c r="G302" s="8"/>
      <c r="H302" s="8"/>
      <c r="I302" s="8"/>
      <c r="J302" s="8"/>
      <c r="K302" s="8"/>
    </row>
    <row r="303" spans="1:18" x14ac:dyDescent="0.25">
      <c r="B303" s="8"/>
      <c r="C303" s="8"/>
      <c r="D303" s="47" t="s">
        <v>195</v>
      </c>
      <c r="E303" s="48"/>
      <c r="F303" s="48"/>
      <c r="G303" s="45"/>
      <c r="H303" s="45"/>
      <c r="I303" s="45"/>
      <c r="J303" s="45"/>
      <c r="K303" s="46"/>
    </row>
    <row r="304" spans="1:18" x14ac:dyDescent="0.25">
      <c r="B304" s="8"/>
      <c r="C304" s="8"/>
      <c r="D304" s="50"/>
      <c r="E304" s="39"/>
      <c r="F304" s="39"/>
      <c r="G304" s="39"/>
      <c r="H304" s="39"/>
      <c r="I304" s="39"/>
      <c r="J304" s="39"/>
      <c r="K304" s="49"/>
    </row>
    <row r="305" spans="1:18" x14ac:dyDescent="0.25">
      <c r="B305" s="8"/>
      <c r="C305" s="8"/>
      <c r="D305" s="53" t="s">
        <v>47</v>
      </c>
      <c r="E305" s="54"/>
      <c r="F305" s="54"/>
      <c r="G305" s="51">
        <f>SUMIF(L290:L302, IF(L289="","",L289), K290:K302)</f>
        <v>0</v>
      </c>
      <c r="H305" s="51"/>
      <c r="I305" s="51"/>
      <c r="J305" s="51"/>
      <c r="K305" s="52"/>
    </row>
    <row r="306" spans="1:18" hidden="1" x14ac:dyDescent="0.25">
      <c r="B306" s="8"/>
      <c r="C306" s="8"/>
      <c r="D306" s="57" t="s">
        <v>48</v>
      </c>
      <c r="E306" s="58"/>
      <c r="F306" s="58"/>
      <c r="G306" s="55">
        <f>ROUND(SUMIF(L290:L302, IF(L289="","",L289), K290:K302) * 0.2, 2)</f>
        <v>0</v>
      </c>
      <c r="H306" s="55"/>
      <c r="I306" s="55"/>
      <c r="J306" s="55"/>
      <c r="K306" s="56"/>
    </row>
    <row r="307" spans="1:18" hidden="1" x14ac:dyDescent="0.25">
      <c r="B307" s="8"/>
      <c r="C307" s="8"/>
      <c r="D307" s="53" t="s">
        <v>49</v>
      </c>
      <c r="E307" s="54"/>
      <c r="F307" s="54"/>
      <c r="G307" s="51">
        <f>SUM(G305:G306)</f>
        <v>0</v>
      </c>
      <c r="H307" s="51"/>
      <c r="I307" s="51"/>
      <c r="J307" s="51"/>
      <c r="K307" s="52"/>
    </row>
    <row r="308" spans="1:18" ht="30" customHeight="1" x14ac:dyDescent="0.25">
      <c r="A308" s="2">
        <v>4</v>
      </c>
      <c r="B308" s="4" t="s">
        <v>204</v>
      </c>
      <c r="C308" s="4"/>
      <c r="D308" s="42" t="s">
        <v>205</v>
      </c>
      <c r="E308" s="42"/>
      <c r="F308" s="42"/>
      <c r="G308" s="6"/>
      <c r="H308" s="6"/>
      <c r="I308" s="6"/>
      <c r="J308" s="6"/>
      <c r="K308" s="6"/>
      <c r="L308" s="2"/>
    </row>
    <row r="309" spans="1:18" hidden="1" x14ac:dyDescent="0.25">
      <c r="A309" s="2" t="s">
        <v>52</v>
      </c>
    </row>
    <row r="310" spans="1:18" hidden="1" x14ac:dyDescent="0.25">
      <c r="A310" s="2" t="s">
        <v>52</v>
      </c>
    </row>
    <row r="311" spans="1:18" hidden="1" x14ac:dyDescent="0.25">
      <c r="A311" s="2" t="s">
        <v>52</v>
      </c>
    </row>
    <row r="312" spans="1:18" hidden="1" x14ac:dyDescent="0.25">
      <c r="A312" s="2" t="s">
        <v>52</v>
      </c>
    </row>
    <row r="313" spans="1:18" hidden="1" x14ac:dyDescent="0.25">
      <c r="A313" s="2" t="s">
        <v>59</v>
      </c>
    </row>
    <row r="314" spans="1:18" ht="22.5" customHeight="1" x14ac:dyDescent="0.25">
      <c r="A314" s="2">
        <v>9</v>
      </c>
      <c r="B314" s="9" t="s">
        <v>206</v>
      </c>
      <c r="C314" s="9"/>
      <c r="D314" s="59" t="s">
        <v>207</v>
      </c>
      <c r="E314" s="44"/>
      <c r="F314" s="44"/>
      <c r="G314" s="10" t="s">
        <v>208</v>
      </c>
      <c r="H314" s="21">
        <v>306</v>
      </c>
      <c r="I314" s="22"/>
      <c r="J314" s="13"/>
      <c r="K314" s="14">
        <f>IF(AND(H314= "",I314= ""), 0, ROUND(ROUND(J314, 2) * ROUND(IF(I314="",H314,I314),  3), 2))</f>
        <v>0</v>
      </c>
      <c r="L314" s="2"/>
      <c r="N314" s="15">
        <v>0.2</v>
      </c>
      <c r="R314" s="2">
        <v>176</v>
      </c>
    </row>
    <row r="315" spans="1:18" hidden="1" x14ac:dyDescent="0.25">
      <c r="A315" s="2" t="s">
        <v>140</v>
      </c>
    </row>
    <row r="316" spans="1:18" hidden="1" x14ac:dyDescent="0.25">
      <c r="A316" s="2" t="s">
        <v>140</v>
      </c>
    </row>
    <row r="317" spans="1:18" hidden="1" x14ac:dyDescent="0.25">
      <c r="A317" s="2" t="s">
        <v>63</v>
      </c>
    </row>
    <row r="318" spans="1:18" ht="22.5" customHeight="1" x14ac:dyDescent="0.25">
      <c r="A318" s="2">
        <v>9</v>
      </c>
      <c r="B318" s="9" t="s">
        <v>209</v>
      </c>
      <c r="C318" s="9"/>
      <c r="D318" s="59" t="s">
        <v>210</v>
      </c>
      <c r="E318" s="44"/>
      <c r="F318" s="44"/>
      <c r="G318" s="10" t="s">
        <v>62</v>
      </c>
      <c r="H318" s="11">
        <v>1</v>
      </c>
      <c r="I318" s="12"/>
      <c r="J318" s="13"/>
      <c r="K318" s="14">
        <f>IF(AND(H318= "",I318= ""), 0, ROUND(ROUND(J318, 2) * ROUND(IF(I318="",H318,I318),  0), 2))</f>
        <v>0</v>
      </c>
      <c r="L318" s="2"/>
      <c r="N318" s="15">
        <v>0.2</v>
      </c>
      <c r="R318" s="2">
        <v>176</v>
      </c>
    </row>
    <row r="319" spans="1:18" hidden="1" x14ac:dyDescent="0.25">
      <c r="A319" s="2" t="s">
        <v>63</v>
      </c>
    </row>
    <row r="320" spans="1:18" x14ac:dyDescent="0.25">
      <c r="A320" s="2" t="s">
        <v>46</v>
      </c>
      <c r="B320" s="8"/>
      <c r="C320" s="8"/>
      <c r="D320" s="44"/>
      <c r="E320" s="44"/>
      <c r="F320" s="44"/>
      <c r="G320" s="8"/>
      <c r="H320" s="8"/>
      <c r="I320" s="8"/>
      <c r="J320" s="8"/>
      <c r="K320" s="8"/>
    </row>
    <row r="321" spans="1:18" ht="25.5" customHeight="1" x14ac:dyDescent="0.25">
      <c r="B321" s="8"/>
      <c r="C321" s="8"/>
      <c r="D321" s="47" t="s">
        <v>205</v>
      </c>
      <c r="E321" s="48"/>
      <c r="F321" s="48"/>
      <c r="G321" s="45"/>
      <c r="H321" s="45"/>
      <c r="I321" s="45"/>
      <c r="J321" s="45"/>
      <c r="K321" s="46"/>
    </row>
    <row r="322" spans="1:18" x14ac:dyDescent="0.25">
      <c r="B322" s="8"/>
      <c r="C322" s="8"/>
      <c r="D322" s="50"/>
      <c r="E322" s="39"/>
      <c r="F322" s="39"/>
      <c r="G322" s="39"/>
      <c r="H322" s="39"/>
      <c r="I322" s="39"/>
      <c r="J322" s="39"/>
      <c r="K322" s="49"/>
    </row>
    <row r="323" spans="1:18" x14ac:dyDescent="0.25">
      <c r="B323" s="8"/>
      <c r="C323" s="8"/>
      <c r="D323" s="53" t="s">
        <v>47</v>
      </c>
      <c r="E323" s="54"/>
      <c r="F323" s="54"/>
      <c r="G323" s="51">
        <f>SUMIF(L309:L320, IF(L308="","",L308), K309:K320)</f>
        <v>0</v>
      </c>
      <c r="H323" s="51"/>
      <c r="I323" s="51"/>
      <c r="J323" s="51"/>
      <c r="K323" s="52"/>
    </row>
    <row r="324" spans="1:18" hidden="1" x14ac:dyDescent="0.25">
      <c r="B324" s="8"/>
      <c r="C324" s="8"/>
      <c r="D324" s="57" t="s">
        <v>48</v>
      </c>
      <c r="E324" s="58"/>
      <c r="F324" s="58"/>
      <c r="G324" s="55">
        <f>ROUND(SUMIF(L309:L320, IF(L308="","",L308), K309:K320) * 0.2, 2)</f>
        <v>0</v>
      </c>
      <c r="H324" s="55"/>
      <c r="I324" s="55"/>
      <c r="J324" s="55"/>
      <c r="K324" s="56"/>
    </row>
    <row r="325" spans="1:18" hidden="1" x14ac:dyDescent="0.25">
      <c r="B325" s="8"/>
      <c r="C325" s="8"/>
      <c r="D325" s="53" t="s">
        <v>49</v>
      </c>
      <c r="E325" s="54"/>
      <c r="F325" s="54"/>
      <c r="G325" s="51">
        <f>SUM(G323:G324)</f>
        <v>0</v>
      </c>
      <c r="H325" s="51"/>
      <c r="I325" s="51"/>
      <c r="J325" s="51"/>
      <c r="K325" s="52"/>
    </row>
    <row r="326" spans="1:18" x14ac:dyDescent="0.25">
      <c r="A326" s="2">
        <v>4</v>
      </c>
      <c r="B326" s="4" t="s">
        <v>211</v>
      </c>
      <c r="C326" s="4"/>
      <c r="D326" s="42" t="s">
        <v>212</v>
      </c>
      <c r="E326" s="42"/>
      <c r="F326" s="42"/>
      <c r="G326" s="6"/>
      <c r="H326" s="6"/>
      <c r="I326" s="6"/>
      <c r="J326" s="6"/>
      <c r="K326" s="6"/>
      <c r="L326" s="2"/>
    </row>
    <row r="327" spans="1:18" hidden="1" x14ac:dyDescent="0.25">
      <c r="A327" s="2" t="s">
        <v>52</v>
      </c>
    </row>
    <row r="328" spans="1:18" hidden="1" x14ac:dyDescent="0.25">
      <c r="A328" s="2" t="s">
        <v>52</v>
      </c>
    </row>
    <row r="329" spans="1:18" hidden="1" x14ac:dyDescent="0.25">
      <c r="A329" s="2" t="s">
        <v>52</v>
      </c>
    </row>
    <row r="330" spans="1:18" hidden="1" x14ac:dyDescent="0.25">
      <c r="A330" s="2" t="s">
        <v>59</v>
      </c>
    </row>
    <row r="331" spans="1:18" ht="33.75" customHeight="1" x14ac:dyDescent="0.25">
      <c r="A331" s="2">
        <v>9</v>
      </c>
      <c r="B331" s="9" t="s">
        <v>213</v>
      </c>
      <c r="C331" s="9"/>
      <c r="D331" s="59" t="s">
        <v>214</v>
      </c>
      <c r="E331" s="44"/>
      <c r="F331" s="44"/>
      <c r="G331" s="10" t="s">
        <v>208</v>
      </c>
      <c r="H331" s="21">
        <v>2314</v>
      </c>
      <c r="I331" s="22"/>
      <c r="J331" s="13"/>
      <c r="K331" s="14">
        <f>IF(AND(H331= "",I331= ""), 0, ROUND(ROUND(J331, 2) * ROUND(IF(I331="",H331,I331),  3), 2))</f>
        <v>0</v>
      </c>
      <c r="L331" s="2"/>
      <c r="N331" s="15">
        <v>0.2</v>
      </c>
      <c r="R331" s="2">
        <v>176</v>
      </c>
    </row>
    <row r="332" spans="1:18" hidden="1" x14ac:dyDescent="0.25">
      <c r="A332" s="2" t="s">
        <v>140</v>
      </c>
    </row>
    <row r="333" spans="1:18" hidden="1" x14ac:dyDescent="0.25">
      <c r="A333" s="2" t="s">
        <v>63</v>
      </c>
    </row>
    <row r="334" spans="1:18" x14ac:dyDescent="0.25">
      <c r="A334" s="2">
        <v>9</v>
      </c>
      <c r="B334" s="9" t="s">
        <v>215</v>
      </c>
      <c r="C334" s="9"/>
      <c r="D334" s="59" t="s">
        <v>216</v>
      </c>
      <c r="E334" s="44"/>
      <c r="F334" s="44"/>
      <c r="G334" s="10" t="s">
        <v>208</v>
      </c>
      <c r="H334" s="21">
        <v>370</v>
      </c>
      <c r="I334" s="22"/>
      <c r="J334" s="13"/>
      <c r="K334" s="14">
        <f>IF(AND(H334= "",I334= ""), 0, ROUND(ROUND(J334, 2) * ROUND(IF(I334="",H334,I334),  3), 2))</f>
        <v>0</v>
      </c>
      <c r="L334" s="2"/>
      <c r="N334" s="15">
        <v>0.2</v>
      </c>
      <c r="R334" s="2">
        <v>176</v>
      </c>
    </row>
    <row r="335" spans="1:18" hidden="1" x14ac:dyDescent="0.25">
      <c r="A335" s="2" t="s">
        <v>140</v>
      </c>
    </row>
    <row r="336" spans="1:18" hidden="1" x14ac:dyDescent="0.25">
      <c r="A336" s="2" t="s">
        <v>63</v>
      </c>
    </row>
    <row r="337" spans="1:18" ht="22.5" customHeight="1" x14ac:dyDescent="0.25">
      <c r="A337" s="2">
        <v>9</v>
      </c>
      <c r="B337" s="9" t="s">
        <v>217</v>
      </c>
      <c r="C337" s="9"/>
      <c r="D337" s="59" t="s">
        <v>218</v>
      </c>
      <c r="E337" s="44"/>
      <c r="F337" s="44"/>
      <c r="G337" s="10" t="s">
        <v>208</v>
      </c>
      <c r="H337" s="21">
        <v>1780</v>
      </c>
      <c r="I337" s="22"/>
      <c r="J337" s="13"/>
      <c r="K337" s="14">
        <f>IF(AND(H337= "",I337= ""), 0, ROUND(ROUND(J337, 2) * ROUND(IF(I337="",H337,I337),  3), 2))</f>
        <v>0</v>
      </c>
      <c r="L337" s="2"/>
      <c r="N337" s="15">
        <v>0.2</v>
      </c>
      <c r="R337" s="2">
        <v>176</v>
      </c>
    </row>
    <row r="338" spans="1:18" hidden="1" x14ac:dyDescent="0.25">
      <c r="A338" s="2" t="s">
        <v>140</v>
      </c>
    </row>
    <row r="339" spans="1:18" hidden="1" x14ac:dyDescent="0.25">
      <c r="A339" s="2" t="s">
        <v>63</v>
      </c>
    </row>
    <row r="340" spans="1:18" x14ac:dyDescent="0.25">
      <c r="A340" s="2">
        <v>9</v>
      </c>
      <c r="B340" s="9" t="s">
        <v>219</v>
      </c>
      <c r="C340" s="9"/>
      <c r="D340" s="59" t="s">
        <v>220</v>
      </c>
      <c r="E340" s="44"/>
      <c r="F340" s="44"/>
      <c r="G340" s="10" t="s">
        <v>62</v>
      </c>
      <c r="H340" s="11">
        <v>1</v>
      </c>
      <c r="I340" s="12"/>
      <c r="J340" s="13"/>
      <c r="K340" s="14">
        <f>IF(AND(H340= "",I340= ""), 0, ROUND(ROUND(J340, 2) * ROUND(IF(I340="",H340,I340),  0), 2))</f>
        <v>0</v>
      </c>
      <c r="L340" s="2"/>
      <c r="N340" s="15">
        <v>0.2</v>
      </c>
      <c r="R340" s="2">
        <v>176</v>
      </c>
    </row>
    <row r="341" spans="1:18" hidden="1" x14ac:dyDescent="0.25">
      <c r="A341" s="2" t="s">
        <v>63</v>
      </c>
    </row>
    <row r="342" spans="1:18" x14ac:dyDescent="0.25">
      <c r="A342" s="2" t="s">
        <v>46</v>
      </c>
      <c r="B342" s="8"/>
      <c r="C342" s="8"/>
      <c r="D342" s="44"/>
      <c r="E342" s="44"/>
      <c r="F342" s="44"/>
      <c r="G342" s="8"/>
      <c r="H342" s="8"/>
      <c r="I342" s="8"/>
      <c r="J342" s="8"/>
      <c r="K342" s="8"/>
    </row>
    <row r="343" spans="1:18" x14ac:dyDescent="0.25">
      <c r="B343" s="8"/>
      <c r="C343" s="8"/>
      <c r="D343" s="47" t="s">
        <v>212</v>
      </c>
      <c r="E343" s="48"/>
      <c r="F343" s="48"/>
      <c r="G343" s="45"/>
      <c r="H343" s="45"/>
      <c r="I343" s="45"/>
      <c r="J343" s="45"/>
      <c r="K343" s="46"/>
    </row>
    <row r="344" spans="1:18" x14ac:dyDescent="0.25">
      <c r="B344" s="8"/>
      <c r="C344" s="8"/>
      <c r="D344" s="50"/>
      <c r="E344" s="39"/>
      <c r="F344" s="39"/>
      <c r="G344" s="39"/>
      <c r="H344" s="39"/>
      <c r="I344" s="39"/>
      <c r="J344" s="39"/>
      <c r="K344" s="49"/>
    </row>
    <row r="345" spans="1:18" x14ac:dyDescent="0.25">
      <c r="B345" s="8"/>
      <c r="C345" s="8"/>
      <c r="D345" s="53" t="s">
        <v>47</v>
      </c>
      <c r="E345" s="54"/>
      <c r="F345" s="54"/>
      <c r="G345" s="51">
        <f>SUMIF(L327:L342, IF(L326="","",L326), K327:K342)</f>
        <v>0</v>
      </c>
      <c r="H345" s="51"/>
      <c r="I345" s="51"/>
      <c r="J345" s="51"/>
      <c r="K345" s="52"/>
    </row>
    <row r="346" spans="1:18" hidden="1" x14ac:dyDescent="0.25">
      <c r="B346" s="8"/>
      <c r="C346" s="8"/>
      <c r="D346" s="57" t="s">
        <v>48</v>
      </c>
      <c r="E346" s="58"/>
      <c r="F346" s="58"/>
      <c r="G346" s="55">
        <f>ROUND(SUMIF(L327:L342, IF(L326="","",L326), K327:K342) * 0.2, 2)</f>
        <v>0</v>
      </c>
      <c r="H346" s="55"/>
      <c r="I346" s="55"/>
      <c r="J346" s="55"/>
      <c r="K346" s="56"/>
    </row>
    <row r="347" spans="1:18" hidden="1" x14ac:dyDescent="0.25">
      <c r="B347" s="8"/>
      <c r="C347" s="8"/>
      <c r="D347" s="53" t="s">
        <v>49</v>
      </c>
      <c r="E347" s="54"/>
      <c r="F347" s="54"/>
      <c r="G347" s="51">
        <f>SUM(G345:G346)</f>
        <v>0</v>
      </c>
      <c r="H347" s="51"/>
      <c r="I347" s="51"/>
      <c r="J347" s="51"/>
      <c r="K347" s="52"/>
    </row>
    <row r="348" spans="1:18" x14ac:dyDescent="0.25">
      <c r="A348" s="2">
        <v>4</v>
      </c>
      <c r="B348" s="4" t="s">
        <v>221</v>
      </c>
      <c r="C348" s="4"/>
      <c r="D348" s="42" t="s">
        <v>222</v>
      </c>
      <c r="E348" s="42"/>
      <c r="F348" s="42"/>
      <c r="G348" s="6"/>
      <c r="H348" s="6"/>
      <c r="I348" s="6"/>
      <c r="J348" s="6"/>
      <c r="K348" s="6"/>
      <c r="L348" s="2"/>
    </row>
    <row r="349" spans="1:18" hidden="1" x14ac:dyDescent="0.25">
      <c r="A349" s="2" t="s">
        <v>52</v>
      </c>
    </row>
    <row r="350" spans="1:18" hidden="1" x14ac:dyDescent="0.25">
      <c r="A350" s="2" t="s">
        <v>59</v>
      </c>
    </row>
    <row r="351" spans="1:18" x14ac:dyDescent="0.25">
      <c r="A351" s="2">
        <v>9</v>
      </c>
      <c r="B351" s="9" t="s">
        <v>223</v>
      </c>
      <c r="C351" s="9"/>
      <c r="D351" s="59" t="s">
        <v>224</v>
      </c>
      <c r="E351" s="44"/>
      <c r="F351" s="44"/>
      <c r="G351" s="10" t="s">
        <v>118</v>
      </c>
      <c r="H351" s="17">
        <v>22</v>
      </c>
      <c r="I351" s="18"/>
      <c r="J351" s="13"/>
      <c r="K351" s="14">
        <f>IF(AND(H351= "",I351= ""), 0, ROUND(ROUND(J351, 2) * ROUND(IF(I351="",H351,I351),  2), 2))</f>
        <v>0</v>
      </c>
      <c r="L351" s="2"/>
      <c r="N351" s="15">
        <v>0.2</v>
      </c>
      <c r="R351" s="2">
        <v>176</v>
      </c>
    </row>
    <row r="352" spans="1:18" hidden="1" x14ac:dyDescent="0.25">
      <c r="A352" s="2" t="s">
        <v>63</v>
      </c>
    </row>
    <row r="353" spans="1:18" x14ac:dyDescent="0.25">
      <c r="A353" s="2">
        <v>9</v>
      </c>
      <c r="B353" s="9" t="s">
        <v>225</v>
      </c>
      <c r="C353" s="9"/>
      <c r="D353" s="59" t="s">
        <v>226</v>
      </c>
      <c r="E353" s="44"/>
      <c r="F353" s="44"/>
      <c r="G353" s="10" t="s">
        <v>62</v>
      </c>
      <c r="H353" s="11">
        <v>1</v>
      </c>
      <c r="I353" s="12"/>
      <c r="J353" s="13"/>
      <c r="K353" s="14">
        <f>IF(AND(H353= "",I353= ""), 0, ROUND(ROUND(J353, 2) * ROUND(IF(I353="",H353,I353),  0), 2))</f>
        <v>0</v>
      </c>
      <c r="L353" s="2"/>
      <c r="N353" s="15">
        <v>0.2</v>
      </c>
      <c r="R353" s="2">
        <v>176</v>
      </c>
    </row>
    <row r="354" spans="1:18" hidden="1" x14ac:dyDescent="0.25">
      <c r="A354" s="2" t="s">
        <v>63</v>
      </c>
    </row>
    <row r="355" spans="1:18" x14ac:dyDescent="0.25">
      <c r="A355" s="2" t="s">
        <v>46</v>
      </c>
      <c r="B355" s="8"/>
      <c r="C355" s="8"/>
      <c r="D355" s="44"/>
      <c r="E355" s="44"/>
      <c r="F355" s="44"/>
      <c r="G355" s="8"/>
      <c r="H355" s="8"/>
      <c r="I355" s="8"/>
      <c r="J355" s="8"/>
      <c r="K355" s="8"/>
    </row>
    <row r="356" spans="1:18" x14ac:dyDescent="0.25">
      <c r="B356" s="8"/>
      <c r="C356" s="8"/>
      <c r="D356" s="47" t="s">
        <v>222</v>
      </c>
      <c r="E356" s="48"/>
      <c r="F356" s="48"/>
      <c r="G356" s="45"/>
      <c r="H356" s="45"/>
      <c r="I356" s="45"/>
      <c r="J356" s="45"/>
      <c r="K356" s="46"/>
    </row>
    <row r="357" spans="1:18" x14ac:dyDescent="0.25">
      <c r="B357" s="8"/>
      <c r="C357" s="8"/>
      <c r="D357" s="50"/>
      <c r="E357" s="39"/>
      <c r="F357" s="39"/>
      <c r="G357" s="39"/>
      <c r="H357" s="39"/>
      <c r="I357" s="39"/>
      <c r="J357" s="39"/>
      <c r="K357" s="49"/>
    </row>
    <row r="358" spans="1:18" x14ac:dyDescent="0.25">
      <c r="B358" s="8"/>
      <c r="C358" s="8"/>
      <c r="D358" s="53" t="s">
        <v>47</v>
      </c>
      <c r="E358" s="54"/>
      <c r="F358" s="54"/>
      <c r="G358" s="51">
        <f>SUMIF(L349:L355, IF(L348="","",L348), K349:K355)</f>
        <v>0</v>
      </c>
      <c r="H358" s="51"/>
      <c r="I358" s="51"/>
      <c r="J358" s="51"/>
      <c r="K358" s="52"/>
    </row>
    <row r="359" spans="1:18" hidden="1" x14ac:dyDescent="0.25">
      <c r="B359" s="8"/>
      <c r="C359" s="8"/>
      <c r="D359" s="57" t="s">
        <v>48</v>
      </c>
      <c r="E359" s="58"/>
      <c r="F359" s="58"/>
      <c r="G359" s="55">
        <f>ROUND(SUMIF(L349:L355, IF(L348="","",L348), K349:K355) * 0.2, 2)</f>
        <v>0</v>
      </c>
      <c r="H359" s="55"/>
      <c r="I359" s="55"/>
      <c r="J359" s="55"/>
      <c r="K359" s="56"/>
    </row>
    <row r="360" spans="1:18" hidden="1" x14ac:dyDescent="0.25">
      <c r="B360" s="8"/>
      <c r="C360" s="8"/>
      <c r="D360" s="53" t="s">
        <v>49</v>
      </c>
      <c r="E360" s="54"/>
      <c r="F360" s="54"/>
      <c r="G360" s="51">
        <f>SUM(G358:G359)</f>
        <v>0</v>
      </c>
      <c r="H360" s="51"/>
      <c r="I360" s="51"/>
      <c r="J360" s="51"/>
      <c r="K360" s="52"/>
    </row>
    <row r="361" spans="1:18" x14ac:dyDescent="0.25">
      <c r="A361" s="2">
        <v>4</v>
      </c>
      <c r="B361" s="4" t="s">
        <v>227</v>
      </c>
      <c r="C361" s="4"/>
      <c r="D361" s="42" t="s">
        <v>228</v>
      </c>
      <c r="E361" s="42"/>
      <c r="F361" s="42"/>
      <c r="G361" s="6"/>
      <c r="H361" s="6"/>
      <c r="I361" s="6"/>
      <c r="J361" s="6"/>
      <c r="K361" s="6"/>
      <c r="L361" s="2"/>
    </row>
    <row r="362" spans="1:18" hidden="1" x14ac:dyDescent="0.25">
      <c r="A362" s="2" t="s">
        <v>52</v>
      </c>
    </row>
    <row r="363" spans="1:18" hidden="1" x14ac:dyDescent="0.25">
      <c r="A363" s="2" t="s">
        <v>59</v>
      </c>
    </row>
    <row r="364" spans="1:18" ht="22.5" customHeight="1" x14ac:dyDescent="0.25">
      <c r="A364" s="2">
        <v>9</v>
      </c>
      <c r="B364" s="9" t="s">
        <v>229</v>
      </c>
      <c r="C364" s="9"/>
      <c r="D364" s="59" t="s">
        <v>230</v>
      </c>
      <c r="E364" s="44"/>
      <c r="F364" s="44"/>
      <c r="G364" s="10" t="s">
        <v>62</v>
      </c>
      <c r="H364" s="11">
        <v>1</v>
      </c>
      <c r="I364" s="12"/>
      <c r="J364" s="13"/>
      <c r="K364" s="14">
        <f>IF(AND(H364= "",I364= ""), 0, ROUND(ROUND(J364, 2) * ROUND(IF(I364="",H364,I364),  0), 2))</f>
        <v>0</v>
      </c>
      <c r="L364" s="2"/>
      <c r="N364" s="15">
        <v>0.2</v>
      </c>
      <c r="R364" s="2">
        <v>176</v>
      </c>
    </row>
    <row r="365" spans="1:18" hidden="1" x14ac:dyDescent="0.25">
      <c r="A365" s="2" t="s">
        <v>63</v>
      </c>
    </row>
    <row r="366" spans="1:18" x14ac:dyDescent="0.25">
      <c r="A366" s="2" t="s">
        <v>46</v>
      </c>
      <c r="B366" s="8"/>
      <c r="C366" s="8"/>
      <c r="D366" s="44"/>
      <c r="E366" s="44"/>
      <c r="F366" s="44"/>
      <c r="G366" s="8"/>
      <c r="H366" s="8"/>
      <c r="I366" s="8"/>
      <c r="J366" s="8"/>
      <c r="K366" s="8"/>
    </row>
    <row r="367" spans="1:18" x14ac:dyDescent="0.25">
      <c r="B367" s="8"/>
      <c r="C367" s="8"/>
      <c r="D367" s="47" t="s">
        <v>228</v>
      </c>
      <c r="E367" s="48"/>
      <c r="F367" s="48"/>
      <c r="G367" s="45"/>
      <c r="H367" s="45"/>
      <c r="I367" s="45"/>
      <c r="J367" s="45"/>
      <c r="K367" s="46"/>
    </row>
    <row r="368" spans="1:18" x14ac:dyDescent="0.25">
      <c r="B368" s="8"/>
      <c r="C368" s="8"/>
      <c r="D368" s="50"/>
      <c r="E368" s="39"/>
      <c r="F368" s="39"/>
      <c r="G368" s="39"/>
      <c r="H368" s="39"/>
      <c r="I368" s="39"/>
      <c r="J368" s="39"/>
      <c r="K368" s="49"/>
    </row>
    <row r="369" spans="1:18" x14ac:dyDescent="0.25">
      <c r="B369" s="8"/>
      <c r="C369" s="8"/>
      <c r="D369" s="53" t="s">
        <v>47</v>
      </c>
      <c r="E369" s="54"/>
      <c r="F369" s="54"/>
      <c r="G369" s="51">
        <f>SUMIF(L362:L366, IF(L361="","",L361), K362:K366)</f>
        <v>0</v>
      </c>
      <c r="H369" s="51"/>
      <c r="I369" s="51"/>
      <c r="J369" s="51"/>
      <c r="K369" s="52"/>
    </row>
    <row r="370" spans="1:18" hidden="1" x14ac:dyDescent="0.25">
      <c r="B370" s="8"/>
      <c r="C370" s="8"/>
      <c r="D370" s="57" t="s">
        <v>48</v>
      </c>
      <c r="E370" s="58"/>
      <c r="F370" s="58"/>
      <c r="G370" s="55">
        <f>ROUND(SUMIF(L362:L366, IF(L361="","",L361), K362:K366) * 0.2, 2)</f>
        <v>0</v>
      </c>
      <c r="H370" s="55"/>
      <c r="I370" s="55"/>
      <c r="J370" s="55"/>
      <c r="K370" s="56"/>
    </row>
    <row r="371" spans="1:18" hidden="1" x14ac:dyDescent="0.25">
      <c r="B371" s="8"/>
      <c r="C371" s="8"/>
      <c r="D371" s="53" t="s">
        <v>49</v>
      </c>
      <c r="E371" s="54"/>
      <c r="F371" s="54"/>
      <c r="G371" s="51">
        <f>SUM(G369:G370)</f>
        <v>0</v>
      </c>
      <c r="H371" s="51"/>
      <c r="I371" s="51"/>
      <c r="J371" s="51"/>
      <c r="K371" s="52"/>
    </row>
    <row r="372" spans="1:18" ht="30" customHeight="1" x14ac:dyDescent="0.25">
      <c r="A372" s="2">
        <v>4</v>
      </c>
      <c r="B372" s="4" t="s">
        <v>231</v>
      </c>
      <c r="C372" s="4"/>
      <c r="D372" s="42" t="s">
        <v>232</v>
      </c>
      <c r="E372" s="42"/>
      <c r="F372" s="42"/>
      <c r="G372" s="6"/>
      <c r="H372" s="6"/>
      <c r="I372" s="6"/>
      <c r="J372" s="6"/>
      <c r="K372" s="6"/>
      <c r="L372" s="2"/>
    </row>
    <row r="373" spans="1:18" hidden="1" x14ac:dyDescent="0.25">
      <c r="A373" s="2" t="s">
        <v>233</v>
      </c>
    </row>
    <row r="374" spans="1:18" hidden="1" x14ac:dyDescent="0.25">
      <c r="A374" s="2" t="s">
        <v>52</v>
      </c>
    </row>
    <row r="375" spans="1:18" hidden="1" x14ac:dyDescent="0.25">
      <c r="A375" s="2" t="s">
        <v>59</v>
      </c>
    </row>
    <row r="376" spans="1:18" x14ac:dyDescent="0.25">
      <c r="A376" s="2">
        <v>9</v>
      </c>
      <c r="B376" s="9" t="s">
        <v>234</v>
      </c>
      <c r="C376" s="9"/>
      <c r="D376" s="59" t="s">
        <v>235</v>
      </c>
      <c r="E376" s="44"/>
      <c r="F376" s="44"/>
      <c r="G376" s="10" t="s">
        <v>208</v>
      </c>
      <c r="H376" s="21">
        <v>12.36</v>
      </c>
      <c r="I376" s="22"/>
      <c r="J376" s="13"/>
      <c r="K376" s="14">
        <f>IF(AND(H376= "",I376= ""), 0, ROUND(ROUND(J376, 2) * ROUND(IF(I376="",H376,I376),  3), 2))</f>
        <v>0</v>
      </c>
      <c r="L376" s="2"/>
      <c r="N376" s="15">
        <v>0.2</v>
      </c>
      <c r="R376" s="2">
        <v>176</v>
      </c>
    </row>
    <row r="377" spans="1:18" hidden="1" x14ac:dyDescent="0.25">
      <c r="A377" s="2" t="s">
        <v>140</v>
      </c>
    </row>
    <row r="378" spans="1:18" hidden="1" x14ac:dyDescent="0.25">
      <c r="A378" s="2" t="s">
        <v>63</v>
      </c>
    </row>
    <row r="379" spans="1:18" x14ac:dyDescent="0.25">
      <c r="A379" s="2">
        <v>9</v>
      </c>
      <c r="B379" s="9" t="s">
        <v>236</v>
      </c>
      <c r="C379" s="9"/>
      <c r="D379" s="59" t="s">
        <v>237</v>
      </c>
      <c r="E379" s="44"/>
      <c r="F379" s="44"/>
      <c r="G379" s="10" t="s">
        <v>208</v>
      </c>
      <c r="H379" s="21">
        <v>33.700000000000003</v>
      </c>
      <c r="I379" s="22"/>
      <c r="J379" s="13"/>
      <c r="K379" s="14">
        <f>IF(AND(H379= "",I379= ""), 0, ROUND(ROUND(J379, 2) * ROUND(IF(I379="",H379,I379),  3), 2))</f>
        <v>0</v>
      </c>
      <c r="L379" s="2"/>
      <c r="N379" s="15">
        <v>0.2</v>
      </c>
      <c r="R379" s="2">
        <v>176</v>
      </c>
    </row>
    <row r="380" spans="1:18" hidden="1" x14ac:dyDescent="0.25">
      <c r="A380" s="2" t="s">
        <v>140</v>
      </c>
    </row>
    <row r="381" spans="1:18" hidden="1" x14ac:dyDescent="0.25">
      <c r="A381" s="2" t="s">
        <v>63</v>
      </c>
    </row>
    <row r="382" spans="1:18" x14ac:dyDescent="0.25">
      <c r="A382" s="2">
        <v>9</v>
      </c>
      <c r="B382" s="9" t="s">
        <v>238</v>
      </c>
      <c r="C382" s="9"/>
      <c r="D382" s="59" t="s">
        <v>239</v>
      </c>
      <c r="E382" s="44"/>
      <c r="F382" s="44"/>
      <c r="G382" s="10" t="s">
        <v>208</v>
      </c>
      <c r="H382" s="21">
        <v>88.25</v>
      </c>
      <c r="I382" s="22"/>
      <c r="J382" s="13"/>
      <c r="K382" s="14">
        <f>IF(AND(H382= "",I382= ""), 0, ROUND(ROUND(J382, 2) * ROUND(IF(I382="",H382,I382),  3), 2))</f>
        <v>0</v>
      </c>
      <c r="L382" s="2"/>
      <c r="N382" s="15">
        <v>0.2</v>
      </c>
      <c r="R382" s="2">
        <v>176</v>
      </c>
    </row>
    <row r="383" spans="1:18" hidden="1" x14ac:dyDescent="0.25">
      <c r="A383" s="2" t="s">
        <v>140</v>
      </c>
    </row>
    <row r="384" spans="1:18" hidden="1" x14ac:dyDescent="0.25">
      <c r="A384" s="2" t="s">
        <v>63</v>
      </c>
    </row>
    <row r="385" spans="1:18" ht="22.5" customHeight="1" x14ac:dyDescent="0.25">
      <c r="A385" s="2">
        <v>9</v>
      </c>
      <c r="B385" s="9" t="s">
        <v>240</v>
      </c>
      <c r="C385" s="9"/>
      <c r="D385" s="59" t="s">
        <v>241</v>
      </c>
      <c r="E385" s="44"/>
      <c r="F385" s="44"/>
      <c r="G385" s="10" t="s">
        <v>208</v>
      </c>
      <c r="H385" s="21">
        <v>1194</v>
      </c>
      <c r="I385" s="22"/>
      <c r="J385" s="13"/>
      <c r="K385" s="14">
        <f>IF(AND(H385= "",I385= ""), 0, ROUND(ROUND(J385, 2) * ROUND(IF(I385="",H385,I385),  3), 2))</f>
        <v>0</v>
      </c>
      <c r="L385" s="2"/>
      <c r="N385" s="15">
        <v>0.2</v>
      </c>
      <c r="R385" s="2">
        <v>176</v>
      </c>
    </row>
    <row r="386" spans="1:18" hidden="1" x14ac:dyDescent="0.25">
      <c r="A386" s="2" t="s">
        <v>242</v>
      </c>
    </row>
    <row r="387" spans="1:18" hidden="1" x14ac:dyDescent="0.25">
      <c r="A387" s="2" t="s">
        <v>140</v>
      </c>
    </row>
    <row r="388" spans="1:18" hidden="1" x14ac:dyDescent="0.25">
      <c r="A388" s="2" t="s">
        <v>140</v>
      </c>
    </row>
    <row r="389" spans="1:18" hidden="1" x14ac:dyDescent="0.25">
      <c r="A389" s="2" t="s">
        <v>63</v>
      </c>
    </row>
    <row r="390" spans="1:18" x14ac:dyDescent="0.25">
      <c r="A390" s="2">
        <v>9</v>
      </c>
      <c r="B390" s="9" t="s">
        <v>243</v>
      </c>
      <c r="C390" s="9"/>
      <c r="D390" s="59" t="s">
        <v>244</v>
      </c>
      <c r="E390" s="44"/>
      <c r="F390" s="44"/>
      <c r="G390" s="10" t="s">
        <v>208</v>
      </c>
      <c r="H390" s="21">
        <v>1944</v>
      </c>
      <c r="I390" s="22"/>
      <c r="J390" s="13"/>
      <c r="K390" s="14">
        <f>IF(AND(H390= "",I390= ""), 0, ROUND(ROUND(J390, 2) * ROUND(IF(I390="",H390,I390),  3), 2))</f>
        <v>0</v>
      </c>
      <c r="L390" s="2"/>
      <c r="N390" s="15">
        <v>0.2</v>
      </c>
      <c r="R390" s="2">
        <v>176</v>
      </c>
    </row>
    <row r="391" spans="1:18" hidden="1" x14ac:dyDescent="0.25">
      <c r="A391" s="2" t="s">
        <v>140</v>
      </c>
    </row>
    <row r="392" spans="1:18" hidden="1" x14ac:dyDescent="0.25">
      <c r="A392" s="2" t="s">
        <v>140</v>
      </c>
    </row>
    <row r="393" spans="1:18" hidden="1" x14ac:dyDescent="0.25">
      <c r="A393" s="2" t="s">
        <v>63</v>
      </c>
    </row>
    <row r="394" spans="1:18" x14ac:dyDescent="0.25">
      <c r="A394" s="2" t="s">
        <v>46</v>
      </c>
      <c r="B394" s="8"/>
      <c r="C394" s="8"/>
      <c r="D394" s="44"/>
      <c r="E394" s="44"/>
      <c r="F394" s="44"/>
      <c r="G394" s="8"/>
      <c r="H394" s="8"/>
      <c r="I394" s="8"/>
      <c r="J394" s="8"/>
      <c r="K394" s="8"/>
    </row>
    <row r="395" spans="1:18" x14ac:dyDescent="0.25">
      <c r="B395" s="8"/>
      <c r="C395" s="8"/>
      <c r="D395" s="47" t="s">
        <v>232</v>
      </c>
      <c r="E395" s="48"/>
      <c r="F395" s="48"/>
      <c r="G395" s="45"/>
      <c r="H395" s="45"/>
      <c r="I395" s="45"/>
      <c r="J395" s="45"/>
      <c r="K395" s="46"/>
    </row>
    <row r="396" spans="1:18" x14ac:dyDescent="0.25">
      <c r="B396" s="8"/>
      <c r="C396" s="8"/>
      <c r="D396" s="50"/>
      <c r="E396" s="39"/>
      <c r="F396" s="39"/>
      <c r="G396" s="39"/>
      <c r="H396" s="39"/>
      <c r="I396" s="39"/>
      <c r="J396" s="39"/>
      <c r="K396" s="49"/>
    </row>
    <row r="397" spans="1:18" x14ac:dyDescent="0.25">
      <c r="B397" s="8"/>
      <c r="C397" s="8"/>
      <c r="D397" s="53" t="s">
        <v>47</v>
      </c>
      <c r="E397" s="54"/>
      <c r="F397" s="54"/>
      <c r="G397" s="51">
        <f>SUMIF(L373:L394, IF(L372="","",L372), K373:K394)</f>
        <v>0</v>
      </c>
      <c r="H397" s="51"/>
      <c r="I397" s="51"/>
      <c r="J397" s="51"/>
      <c r="K397" s="52"/>
    </row>
    <row r="398" spans="1:18" hidden="1" x14ac:dyDescent="0.25">
      <c r="B398" s="8"/>
      <c r="C398" s="8"/>
      <c r="D398" s="57" t="s">
        <v>48</v>
      </c>
      <c r="E398" s="58"/>
      <c r="F398" s="58"/>
      <c r="G398" s="55">
        <f>ROUND(SUMIF(L373:L394, IF(L372="","",L372), K373:K394) * 0.2, 2)</f>
        <v>0</v>
      </c>
      <c r="H398" s="55"/>
      <c r="I398" s="55"/>
      <c r="J398" s="55"/>
      <c r="K398" s="56"/>
    </row>
    <row r="399" spans="1:18" hidden="1" x14ac:dyDescent="0.25">
      <c r="B399" s="8"/>
      <c r="C399" s="8"/>
      <c r="D399" s="53" t="s">
        <v>49</v>
      </c>
      <c r="E399" s="54"/>
      <c r="F399" s="54"/>
      <c r="G399" s="51">
        <f>SUM(G397:G398)</f>
        <v>0</v>
      </c>
      <c r="H399" s="51"/>
      <c r="I399" s="51"/>
      <c r="J399" s="51"/>
      <c r="K399" s="52"/>
    </row>
    <row r="400" spans="1:18" x14ac:dyDescent="0.25">
      <c r="A400" s="2" t="s">
        <v>34</v>
      </c>
      <c r="B400" s="8"/>
      <c r="C400" s="8"/>
      <c r="D400" s="44"/>
      <c r="E400" s="44"/>
      <c r="F400" s="44"/>
      <c r="G400" s="8"/>
      <c r="H400" s="8"/>
      <c r="I400" s="8"/>
      <c r="J400" s="8"/>
      <c r="K400" s="8"/>
    </row>
    <row r="401" spans="1:12" x14ac:dyDescent="0.25">
      <c r="B401" s="8"/>
      <c r="C401" s="8"/>
      <c r="D401" s="47" t="s">
        <v>191</v>
      </c>
      <c r="E401" s="48"/>
      <c r="F401" s="48"/>
      <c r="G401" s="45"/>
      <c r="H401" s="45"/>
      <c r="I401" s="45"/>
      <c r="J401" s="45"/>
      <c r="K401" s="46"/>
    </row>
    <row r="402" spans="1:12" x14ac:dyDescent="0.25">
      <c r="B402" s="8"/>
      <c r="C402" s="8"/>
      <c r="D402" s="50"/>
      <c r="E402" s="39"/>
      <c r="F402" s="39"/>
      <c r="G402" s="39"/>
      <c r="H402" s="39"/>
      <c r="I402" s="39"/>
      <c r="J402" s="39"/>
      <c r="K402" s="49"/>
    </row>
    <row r="403" spans="1:12" x14ac:dyDescent="0.25">
      <c r="B403" s="8"/>
      <c r="C403" s="8"/>
      <c r="D403" s="57" t="s">
        <v>47</v>
      </c>
      <c r="E403" s="58"/>
      <c r="F403" s="58"/>
      <c r="G403" s="55">
        <f>SUMIF(L281:L400, IF(L280="","",L280), K281:K400)</f>
        <v>0</v>
      </c>
      <c r="H403" s="55"/>
      <c r="I403" s="55"/>
      <c r="J403" s="55"/>
      <c r="K403" s="56"/>
    </row>
    <row r="404" spans="1:12" x14ac:dyDescent="0.25">
      <c r="B404" s="8"/>
      <c r="C404" s="8"/>
      <c r="D404" s="57" t="s">
        <v>48</v>
      </c>
      <c r="E404" s="58"/>
      <c r="F404" s="58"/>
      <c r="G404" s="55">
        <f>ROUND(SUMIF(L281:L400, IF(L280="","",L280), K281:K400) * 0.2, 2)</f>
        <v>0</v>
      </c>
      <c r="H404" s="55"/>
      <c r="I404" s="55"/>
      <c r="J404" s="55"/>
      <c r="K404" s="56"/>
    </row>
    <row r="405" spans="1:12" x14ac:dyDescent="0.25">
      <c r="B405" s="8"/>
      <c r="C405" s="8"/>
      <c r="D405" s="53" t="s">
        <v>49</v>
      </c>
      <c r="E405" s="54"/>
      <c r="F405" s="54"/>
      <c r="G405" s="51">
        <f>SUM(G403:G404)</f>
        <v>0</v>
      </c>
      <c r="H405" s="51"/>
      <c r="I405" s="51"/>
      <c r="J405" s="51"/>
      <c r="K405" s="52"/>
    </row>
    <row r="406" spans="1:12" ht="31.5" customHeight="1" x14ac:dyDescent="0.25">
      <c r="A406" s="2">
        <v>3</v>
      </c>
      <c r="B406" s="4">
        <v>4</v>
      </c>
      <c r="C406" s="4"/>
      <c r="D406" s="41" t="s">
        <v>245</v>
      </c>
      <c r="E406" s="41"/>
      <c r="F406" s="41"/>
      <c r="G406" s="5"/>
      <c r="H406" s="5"/>
      <c r="I406" s="5"/>
      <c r="J406" s="5"/>
      <c r="K406" s="5"/>
      <c r="L406" s="2"/>
    </row>
    <row r="407" spans="1:12" x14ac:dyDescent="0.25">
      <c r="A407" s="2">
        <v>4</v>
      </c>
      <c r="B407" s="4" t="s">
        <v>246</v>
      </c>
      <c r="C407" s="4"/>
      <c r="D407" s="42" t="s">
        <v>247</v>
      </c>
      <c r="E407" s="42"/>
      <c r="F407" s="42"/>
      <c r="G407" s="6"/>
      <c r="H407" s="6"/>
      <c r="I407" s="6"/>
      <c r="J407" s="6"/>
      <c r="K407" s="6"/>
      <c r="L407" s="2"/>
    </row>
    <row r="408" spans="1:12" hidden="1" x14ac:dyDescent="0.25">
      <c r="A408" s="2" t="s">
        <v>52</v>
      </c>
    </row>
    <row r="409" spans="1:12" hidden="1" x14ac:dyDescent="0.25">
      <c r="A409" s="2" t="s">
        <v>52</v>
      </c>
    </row>
    <row r="410" spans="1:12" hidden="1" x14ac:dyDescent="0.25">
      <c r="A410" s="2" t="s">
        <v>52</v>
      </c>
    </row>
    <row r="411" spans="1:12" hidden="1" x14ac:dyDescent="0.25">
      <c r="A411" s="2" t="s">
        <v>52</v>
      </c>
    </row>
    <row r="412" spans="1:12" hidden="1" x14ac:dyDescent="0.25">
      <c r="A412" s="2" t="s">
        <v>52</v>
      </c>
    </row>
    <row r="413" spans="1:12" hidden="1" x14ac:dyDescent="0.25">
      <c r="A413" s="2" t="s">
        <v>52</v>
      </c>
    </row>
    <row r="414" spans="1:12" hidden="1" x14ac:dyDescent="0.25">
      <c r="A414" s="2" t="s">
        <v>52</v>
      </c>
    </row>
    <row r="415" spans="1:12" hidden="1" x14ac:dyDescent="0.25">
      <c r="A415" s="2" t="s">
        <v>52</v>
      </c>
    </row>
    <row r="416" spans="1:12" hidden="1" x14ac:dyDescent="0.25">
      <c r="A416" s="2" t="s">
        <v>52</v>
      </c>
    </row>
    <row r="417" spans="1:12" hidden="1" x14ac:dyDescent="0.25">
      <c r="A417" s="2" t="s">
        <v>52</v>
      </c>
    </row>
    <row r="418" spans="1:12" hidden="1" x14ac:dyDescent="0.25">
      <c r="A418" s="2" t="s">
        <v>52</v>
      </c>
    </row>
    <row r="419" spans="1:12" hidden="1" x14ac:dyDescent="0.25">
      <c r="A419" s="2" t="s">
        <v>52</v>
      </c>
    </row>
    <row r="420" spans="1:12" hidden="1" x14ac:dyDescent="0.25">
      <c r="A420" s="2" t="s">
        <v>52</v>
      </c>
    </row>
    <row r="421" spans="1:12" hidden="1" x14ac:dyDescent="0.25">
      <c r="A421" s="2" t="s">
        <v>52</v>
      </c>
    </row>
    <row r="422" spans="1:12" hidden="1" x14ac:dyDescent="0.25">
      <c r="A422" s="2" t="s">
        <v>52</v>
      </c>
    </row>
    <row r="423" spans="1:12" hidden="1" x14ac:dyDescent="0.25">
      <c r="A423" s="2" t="s">
        <v>52</v>
      </c>
    </row>
    <row r="424" spans="1:12" hidden="1" x14ac:dyDescent="0.25">
      <c r="A424" s="2" t="s">
        <v>52</v>
      </c>
    </row>
    <row r="425" spans="1:12" hidden="1" x14ac:dyDescent="0.25">
      <c r="A425" s="2" t="s">
        <v>52</v>
      </c>
    </row>
    <row r="426" spans="1:12" hidden="1" x14ac:dyDescent="0.25">
      <c r="A426" s="2" t="s">
        <v>52</v>
      </c>
    </row>
    <row r="427" spans="1:12" x14ac:dyDescent="0.25">
      <c r="A427" s="2">
        <v>8</v>
      </c>
      <c r="B427" s="9" t="s">
        <v>248</v>
      </c>
      <c r="C427" s="9"/>
      <c r="D427" s="61" t="s">
        <v>249</v>
      </c>
      <c r="E427" s="61"/>
      <c r="F427" s="61"/>
      <c r="G427" s="8"/>
      <c r="H427" s="8"/>
      <c r="I427" s="8"/>
      <c r="J427" s="8"/>
      <c r="K427" s="19"/>
      <c r="L427" s="2"/>
    </row>
    <row r="428" spans="1:12" hidden="1" x14ac:dyDescent="0.25">
      <c r="A428" s="2" t="s">
        <v>90</v>
      </c>
    </row>
    <row r="429" spans="1:12" x14ac:dyDescent="0.25">
      <c r="A429" s="2" t="s">
        <v>46</v>
      </c>
      <c r="B429" s="8"/>
      <c r="C429" s="8"/>
      <c r="D429" s="44"/>
      <c r="E429" s="44"/>
      <c r="F429" s="44"/>
      <c r="G429" s="8"/>
      <c r="H429" s="8"/>
      <c r="I429" s="8"/>
      <c r="J429" s="8"/>
      <c r="K429" s="8"/>
    </row>
    <row r="430" spans="1:12" x14ac:dyDescent="0.25">
      <c r="B430" s="8"/>
      <c r="C430" s="8"/>
      <c r="D430" s="47" t="s">
        <v>247</v>
      </c>
      <c r="E430" s="48"/>
      <c r="F430" s="48"/>
      <c r="G430" s="45"/>
      <c r="H430" s="45"/>
      <c r="I430" s="45"/>
      <c r="J430" s="45"/>
      <c r="K430" s="46"/>
    </row>
    <row r="431" spans="1:12" x14ac:dyDescent="0.25">
      <c r="B431" s="8"/>
      <c r="C431" s="8"/>
      <c r="D431" s="50"/>
      <c r="E431" s="39"/>
      <c r="F431" s="39"/>
      <c r="G431" s="39"/>
      <c r="H431" s="39"/>
      <c r="I431" s="39"/>
      <c r="J431" s="39"/>
      <c r="K431" s="49"/>
    </row>
    <row r="432" spans="1:12" x14ac:dyDescent="0.25">
      <c r="B432" s="8"/>
      <c r="C432" s="8"/>
      <c r="D432" s="53" t="s">
        <v>47</v>
      </c>
      <c r="E432" s="54"/>
      <c r="F432" s="54"/>
      <c r="G432" s="51">
        <f>SUMIF(L408:L429, IF(L407="","",L407), K408:K429)</f>
        <v>0</v>
      </c>
      <c r="H432" s="51"/>
      <c r="I432" s="51"/>
      <c r="J432" s="51"/>
      <c r="K432" s="52"/>
    </row>
    <row r="433" spans="1:18" hidden="1" x14ac:dyDescent="0.25">
      <c r="B433" s="8"/>
      <c r="C433" s="8"/>
      <c r="D433" s="57" t="s">
        <v>48</v>
      </c>
      <c r="E433" s="58"/>
      <c r="F433" s="58"/>
      <c r="G433" s="55">
        <f>ROUND(SUMIF(L408:L429, IF(L407="","",L407), K408:K429) * 0.2, 2)</f>
        <v>0</v>
      </c>
      <c r="H433" s="55"/>
      <c r="I433" s="55"/>
      <c r="J433" s="55"/>
      <c r="K433" s="56"/>
    </row>
    <row r="434" spans="1:18" hidden="1" x14ac:dyDescent="0.25">
      <c r="B434" s="8"/>
      <c r="C434" s="8"/>
      <c r="D434" s="53" t="s">
        <v>49</v>
      </c>
      <c r="E434" s="54"/>
      <c r="F434" s="54"/>
      <c r="G434" s="51">
        <f>SUM(G432:G433)</f>
        <v>0</v>
      </c>
      <c r="H434" s="51"/>
      <c r="I434" s="51"/>
      <c r="J434" s="51"/>
      <c r="K434" s="52"/>
    </row>
    <row r="435" spans="1:18" x14ac:dyDescent="0.25">
      <c r="A435" s="2">
        <v>4</v>
      </c>
      <c r="B435" s="4" t="s">
        <v>250</v>
      </c>
      <c r="C435" s="4"/>
      <c r="D435" s="42" t="s">
        <v>251</v>
      </c>
      <c r="E435" s="42"/>
      <c r="F435" s="42"/>
      <c r="G435" s="6"/>
      <c r="H435" s="6"/>
      <c r="I435" s="6"/>
      <c r="J435" s="6"/>
      <c r="K435" s="6"/>
      <c r="L435" s="2"/>
    </row>
    <row r="436" spans="1:18" hidden="1" x14ac:dyDescent="0.25">
      <c r="A436" s="2" t="s">
        <v>52</v>
      </c>
    </row>
    <row r="437" spans="1:18" ht="22.5" customHeight="1" x14ac:dyDescent="0.25">
      <c r="A437" s="2">
        <v>9</v>
      </c>
      <c r="B437" s="9" t="s">
        <v>252</v>
      </c>
      <c r="C437" s="9"/>
      <c r="D437" s="59" t="s">
        <v>253</v>
      </c>
      <c r="E437" s="44"/>
      <c r="F437" s="44"/>
      <c r="G437" s="10" t="s">
        <v>254</v>
      </c>
      <c r="H437" s="11">
        <v>1</v>
      </c>
      <c r="I437" s="12"/>
      <c r="J437" s="13"/>
      <c r="K437" s="14">
        <f>IF(AND(H437= "",I437= ""), 0, ROUND(ROUND(J437, 2) * ROUND(IF(I437="",H437,I437),  0), 2))</f>
        <v>0</v>
      </c>
      <c r="L437" s="2"/>
      <c r="N437" s="15">
        <v>0.2</v>
      </c>
      <c r="R437" s="2">
        <v>176</v>
      </c>
    </row>
    <row r="438" spans="1:18" hidden="1" x14ac:dyDescent="0.25">
      <c r="A438" s="2" t="s">
        <v>63</v>
      </c>
    </row>
    <row r="439" spans="1:18" x14ac:dyDescent="0.25">
      <c r="A439" s="2" t="s">
        <v>46</v>
      </c>
      <c r="B439" s="8"/>
      <c r="C439" s="8"/>
      <c r="D439" s="44"/>
      <c r="E439" s="44"/>
      <c r="F439" s="44"/>
      <c r="G439" s="8"/>
      <c r="H439" s="8"/>
      <c r="I439" s="8"/>
      <c r="J439" s="8"/>
      <c r="K439" s="8"/>
    </row>
    <row r="440" spans="1:18" x14ac:dyDescent="0.25">
      <c r="B440" s="8"/>
      <c r="C440" s="8"/>
      <c r="D440" s="47" t="s">
        <v>251</v>
      </c>
      <c r="E440" s="48"/>
      <c r="F440" s="48"/>
      <c r="G440" s="45"/>
      <c r="H440" s="45"/>
      <c r="I440" s="45"/>
      <c r="J440" s="45"/>
      <c r="K440" s="46"/>
    </row>
    <row r="441" spans="1:18" x14ac:dyDescent="0.25">
      <c r="B441" s="8"/>
      <c r="C441" s="8"/>
      <c r="D441" s="50"/>
      <c r="E441" s="39"/>
      <c r="F441" s="39"/>
      <c r="G441" s="39"/>
      <c r="H441" s="39"/>
      <c r="I441" s="39"/>
      <c r="J441" s="39"/>
      <c r="K441" s="49"/>
    </row>
    <row r="442" spans="1:18" x14ac:dyDescent="0.25">
      <c r="B442" s="8"/>
      <c r="C442" s="8"/>
      <c r="D442" s="53" t="s">
        <v>47</v>
      </c>
      <c r="E442" s="54"/>
      <c r="F442" s="54"/>
      <c r="G442" s="51">
        <f>SUMIF(L436:L439, IF(L435="","",L435), K436:K439)</f>
        <v>0</v>
      </c>
      <c r="H442" s="51"/>
      <c r="I442" s="51"/>
      <c r="J442" s="51"/>
      <c r="K442" s="52"/>
    </row>
    <row r="443" spans="1:18" hidden="1" x14ac:dyDescent="0.25">
      <c r="B443" s="8"/>
      <c r="C443" s="8"/>
      <c r="D443" s="57" t="s">
        <v>48</v>
      </c>
      <c r="E443" s="58"/>
      <c r="F443" s="58"/>
      <c r="G443" s="55">
        <f>ROUND(SUMIF(L436:L439, IF(L435="","",L435), K436:K439) * 0.2, 2)</f>
        <v>0</v>
      </c>
      <c r="H443" s="55"/>
      <c r="I443" s="55"/>
      <c r="J443" s="55"/>
      <c r="K443" s="56"/>
    </row>
    <row r="444" spans="1:18" hidden="1" x14ac:dyDescent="0.25">
      <c r="B444" s="8"/>
      <c r="C444" s="8"/>
      <c r="D444" s="53" t="s">
        <v>49</v>
      </c>
      <c r="E444" s="54"/>
      <c r="F444" s="54"/>
      <c r="G444" s="51">
        <f>SUM(G442:G443)</f>
        <v>0</v>
      </c>
      <c r="H444" s="51"/>
      <c r="I444" s="51"/>
      <c r="J444" s="51"/>
      <c r="K444" s="52"/>
    </row>
    <row r="445" spans="1:18" x14ac:dyDescent="0.25">
      <c r="A445" s="2">
        <v>4</v>
      </c>
      <c r="B445" s="4" t="s">
        <v>255</v>
      </c>
      <c r="C445" s="4"/>
      <c r="D445" s="42" t="s">
        <v>256</v>
      </c>
      <c r="E445" s="42"/>
      <c r="F445" s="42"/>
      <c r="G445" s="6"/>
      <c r="H445" s="6"/>
      <c r="I445" s="6"/>
      <c r="J445" s="6"/>
      <c r="K445" s="6"/>
      <c r="L445" s="2"/>
    </row>
    <row r="446" spans="1:18" hidden="1" x14ac:dyDescent="0.25">
      <c r="A446" s="2" t="s">
        <v>52</v>
      </c>
    </row>
    <row r="447" spans="1:18" ht="25.5" customHeight="1" x14ac:dyDescent="0.25">
      <c r="A447" s="2">
        <v>5</v>
      </c>
      <c r="B447" s="4" t="s">
        <v>257</v>
      </c>
      <c r="C447" s="4"/>
      <c r="D447" s="43" t="s">
        <v>258</v>
      </c>
      <c r="E447" s="43"/>
      <c r="F447" s="43"/>
      <c r="G447" s="7"/>
      <c r="H447" s="7"/>
      <c r="I447" s="7"/>
      <c r="J447" s="7"/>
      <c r="K447" s="7"/>
      <c r="L447" s="2"/>
    </row>
    <row r="448" spans="1:18" hidden="1" x14ac:dyDescent="0.25">
      <c r="A448" s="2" t="s">
        <v>113</v>
      </c>
    </row>
    <row r="449" spans="1:18" ht="22.5" customHeight="1" x14ac:dyDescent="0.25">
      <c r="A449" s="2">
        <v>9</v>
      </c>
      <c r="B449" s="9" t="s">
        <v>259</v>
      </c>
      <c r="C449" s="9"/>
      <c r="D449" s="59" t="s">
        <v>260</v>
      </c>
      <c r="E449" s="44"/>
      <c r="F449" s="44"/>
      <c r="G449" s="10" t="s">
        <v>118</v>
      </c>
      <c r="H449" s="17">
        <v>95</v>
      </c>
      <c r="I449" s="18"/>
      <c r="J449" s="13"/>
      <c r="K449" s="14">
        <f>IF(AND(H449= "",I449= ""), 0, ROUND(ROUND(J449, 2) * ROUND(IF(I449="",H449,I449),  2), 2))</f>
        <v>0</v>
      </c>
      <c r="L449" s="2"/>
      <c r="N449" s="15">
        <v>0.2</v>
      </c>
      <c r="R449" s="2">
        <v>176</v>
      </c>
    </row>
    <row r="450" spans="1:18" hidden="1" x14ac:dyDescent="0.25">
      <c r="A450" s="2" t="s">
        <v>63</v>
      </c>
    </row>
    <row r="451" spans="1:18" ht="22.5" customHeight="1" x14ac:dyDescent="0.25">
      <c r="A451" s="2">
        <v>9</v>
      </c>
      <c r="B451" s="9" t="s">
        <v>261</v>
      </c>
      <c r="C451" s="9"/>
      <c r="D451" s="59" t="s">
        <v>262</v>
      </c>
      <c r="E451" s="44"/>
      <c r="F451" s="44"/>
      <c r="G451" s="10" t="s">
        <v>118</v>
      </c>
      <c r="H451" s="17">
        <v>160</v>
      </c>
      <c r="I451" s="18"/>
      <c r="J451" s="13"/>
      <c r="K451" s="14">
        <f>IF(AND(H451= "",I451= ""), 0, ROUND(ROUND(J451, 2) * ROUND(IF(I451="",H451,I451),  2), 2))</f>
        <v>0</v>
      </c>
      <c r="L451" s="2"/>
      <c r="N451" s="15">
        <v>0.2</v>
      </c>
      <c r="R451" s="2">
        <v>176</v>
      </c>
    </row>
    <row r="452" spans="1:18" hidden="1" x14ac:dyDescent="0.25">
      <c r="A452" s="2" t="s">
        <v>63</v>
      </c>
    </row>
    <row r="453" spans="1:18" hidden="1" x14ac:dyDescent="0.25">
      <c r="A453" s="2" t="s">
        <v>41</v>
      </c>
    </row>
    <row r="454" spans="1:18" ht="25.5" customHeight="1" x14ac:dyDescent="0.25">
      <c r="A454" s="2">
        <v>5</v>
      </c>
      <c r="B454" s="4" t="s">
        <v>263</v>
      </c>
      <c r="C454" s="4"/>
      <c r="D454" s="43" t="s">
        <v>264</v>
      </c>
      <c r="E454" s="43"/>
      <c r="F454" s="43"/>
      <c r="G454" s="7"/>
      <c r="H454" s="7"/>
      <c r="I454" s="7"/>
      <c r="J454" s="7"/>
      <c r="K454" s="7"/>
      <c r="L454" s="2"/>
    </row>
    <row r="455" spans="1:18" hidden="1" x14ac:dyDescent="0.25">
      <c r="A455" s="2" t="s">
        <v>113</v>
      </c>
    </row>
    <row r="456" spans="1:18" ht="22.5" customHeight="1" x14ac:dyDescent="0.25">
      <c r="A456" s="2">
        <v>9</v>
      </c>
      <c r="B456" s="9" t="s">
        <v>265</v>
      </c>
      <c r="C456" s="9"/>
      <c r="D456" s="59" t="s">
        <v>266</v>
      </c>
      <c r="E456" s="44"/>
      <c r="F456" s="44"/>
      <c r="G456" s="10" t="s">
        <v>118</v>
      </c>
      <c r="H456" s="17">
        <v>55</v>
      </c>
      <c r="I456" s="18"/>
      <c r="J456" s="13"/>
      <c r="K456" s="14">
        <f>IF(AND(H456= "",I456= ""), 0, ROUND(ROUND(J456, 2) * ROUND(IF(I456="",H456,I456),  2), 2))</f>
        <v>0</v>
      </c>
      <c r="L456" s="2"/>
      <c r="N456" s="15">
        <v>0.2</v>
      </c>
      <c r="R456" s="2">
        <v>176</v>
      </c>
    </row>
    <row r="457" spans="1:18" hidden="1" x14ac:dyDescent="0.25">
      <c r="A457" s="2" t="s">
        <v>63</v>
      </c>
    </row>
    <row r="458" spans="1:18" ht="22.5" customHeight="1" x14ac:dyDescent="0.25">
      <c r="A458" s="2">
        <v>9</v>
      </c>
      <c r="B458" s="9" t="s">
        <v>267</v>
      </c>
      <c r="C458" s="9"/>
      <c r="D458" s="59" t="s">
        <v>268</v>
      </c>
      <c r="E458" s="44"/>
      <c r="F458" s="44"/>
      <c r="G458" s="10" t="s">
        <v>118</v>
      </c>
      <c r="H458" s="17">
        <v>85</v>
      </c>
      <c r="I458" s="18"/>
      <c r="J458" s="13"/>
      <c r="K458" s="14">
        <f>IF(AND(H458= "",I458= ""), 0, ROUND(ROUND(J458, 2) * ROUND(IF(I458="",H458,I458),  2), 2))</f>
        <v>0</v>
      </c>
      <c r="L458" s="2"/>
      <c r="N458" s="15">
        <v>0.2</v>
      </c>
      <c r="R458" s="2">
        <v>176</v>
      </c>
    </row>
    <row r="459" spans="1:18" hidden="1" x14ac:dyDescent="0.25">
      <c r="A459" s="2" t="s">
        <v>63</v>
      </c>
    </row>
    <row r="460" spans="1:18" hidden="1" x14ac:dyDescent="0.25">
      <c r="A460" s="2" t="s">
        <v>41</v>
      </c>
    </row>
    <row r="461" spans="1:18" ht="25.5" customHeight="1" x14ac:dyDescent="0.25">
      <c r="A461" s="2">
        <v>5</v>
      </c>
      <c r="B461" s="4" t="s">
        <v>269</v>
      </c>
      <c r="C461" s="4"/>
      <c r="D461" s="43" t="s">
        <v>270</v>
      </c>
      <c r="E461" s="43"/>
      <c r="F461" s="43"/>
      <c r="G461" s="7"/>
      <c r="H461" s="7"/>
      <c r="I461" s="7"/>
      <c r="J461" s="7"/>
      <c r="K461" s="7"/>
      <c r="L461" s="2"/>
    </row>
    <row r="462" spans="1:18" hidden="1" x14ac:dyDescent="0.25">
      <c r="A462" s="2" t="s">
        <v>113</v>
      </c>
    </row>
    <row r="463" spans="1:18" ht="22.5" customHeight="1" x14ac:dyDescent="0.25">
      <c r="A463" s="2">
        <v>9</v>
      </c>
      <c r="B463" s="9" t="s">
        <v>271</v>
      </c>
      <c r="C463" s="9"/>
      <c r="D463" s="59" t="s">
        <v>272</v>
      </c>
      <c r="E463" s="44"/>
      <c r="F463" s="44"/>
      <c r="G463" s="10" t="s">
        <v>118</v>
      </c>
      <c r="H463" s="17">
        <v>35</v>
      </c>
      <c r="I463" s="18"/>
      <c r="J463" s="13"/>
      <c r="K463" s="14">
        <f>IF(AND(H463= "",I463= ""), 0, ROUND(ROUND(J463, 2) * ROUND(IF(I463="",H463,I463),  2), 2))</f>
        <v>0</v>
      </c>
      <c r="L463" s="2"/>
      <c r="N463" s="15">
        <v>0.2</v>
      </c>
      <c r="R463" s="2">
        <v>176</v>
      </c>
    </row>
    <row r="464" spans="1:18" hidden="1" x14ac:dyDescent="0.25">
      <c r="A464" s="2" t="s">
        <v>63</v>
      </c>
    </row>
    <row r="465" spans="1:18" ht="22.5" customHeight="1" x14ac:dyDescent="0.25">
      <c r="A465" s="2">
        <v>9</v>
      </c>
      <c r="B465" s="9" t="s">
        <v>273</v>
      </c>
      <c r="C465" s="9"/>
      <c r="D465" s="59" t="s">
        <v>274</v>
      </c>
      <c r="E465" s="44"/>
      <c r="F465" s="44"/>
      <c r="G465" s="10" t="s">
        <v>118</v>
      </c>
      <c r="H465" s="17">
        <v>60</v>
      </c>
      <c r="I465" s="18"/>
      <c r="J465" s="13"/>
      <c r="K465" s="14">
        <f>IF(AND(H465= "",I465= ""), 0, ROUND(ROUND(J465, 2) * ROUND(IF(I465="",H465,I465),  2), 2))</f>
        <v>0</v>
      </c>
      <c r="L465" s="2"/>
      <c r="N465" s="15">
        <v>0.2</v>
      </c>
      <c r="R465" s="2">
        <v>176</v>
      </c>
    </row>
    <row r="466" spans="1:18" hidden="1" x14ac:dyDescent="0.25">
      <c r="A466" s="2" t="s">
        <v>63</v>
      </c>
    </row>
    <row r="467" spans="1:18" hidden="1" x14ac:dyDescent="0.25">
      <c r="A467" s="2" t="s">
        <v>41</v>
      </c>
    </row>
    <row r="468" spans="1:18" ht="25.5" customHeight="1" x14ac:dyDescent="0.25">
      <c r="A468" s="2">
        <v>5</v>
      </c>
      <c r="B468" s="4" t="s">
        <v>275</v>
      </c>
      <c r="C468" s="4"/>
      <c r="D468" s="43" t="s">
        <v>276</v>
      </c>
      <c r="E468" s="43"/>
      <c r="F468" s="43"/>
      <c r="G468" s="7"/>
      <c r="H468" s="7"/>
      <c r="I468" s="7"/>
      <c r="J468" s="7"/>
      <c r="K468" s="7"/>
      <c r="L468" s="2"/>
    </row>
    <row r="469" spans="1:18" hidden="1" x14ac:dyDescent="0.25">
      <c r="A469" s="2" t="s">
        <v>113</v>
      </c>
    </row>
    <row r="470" spans="1:18" ht="22.5" customHeight="1" x14ac:dyDescent="0.25">
      <c r="A470" s="2">
        <v>9</v>
      </c>
      <c r="B470" s="9" t="s">
        <v>277</v>
      </c>
      <c r="C470" s="9"/>
      <c r="D470" s="59" t="s">
        <v>272</v>
      </c>
      <c r="E470" s="44"/>
      <c r="F470" s="44"/>
      <c r="G470" s="10" t="s">
        <v>118</v>
      </c>
      <c r="H470" s="17">
        <v>55</v>
      </c>
      <c r="I470" s="18"/>
      <c r="J470" s="13"/>
      <c r="K470" s="14">
        <f>IF(AND(H470= "",I470= ""), 0, ROUND(ROUND(J470, 2) * ROUND(IF(I470="",H470,I470),  2), 2))</f>
        <v>0</v>
      </c>
      <c r="L470" s="2"/>
      <c r="N470" s="15">
        <v>0.2</v>
      </c>
      <c r="R470" s="2">
        <v>176</v>
      </c>
    </row>
    <row r="471" spans="1:18" hidden="1" x14ac:dyDescent="0.25">
      <c r="A471" s="2" t="s">
        <v>63</v>
      </c>
    </row>
    <row r="472" spans="1:18" ht="22.5" customHeight="1" x14ac:dyDescent="0.25">
      <c r="A472" s="2">
        <v>9</v>
      </c>
      <c r="B472" s="9" t="s">
        <v>278</v>
      </c>
      <c r="C472" s="9"/>
      <c r="D472" s="59" t="s">
        <v>274</v>
      </c>
      <c r="E472" s="44"/>
      <c r="F472" s="44"/>
      <c r="G472" s="10" t="s">
        <v>118</v>
      </c>
      <c r="H472" s="17">
        <v>35</v>
      </c>
      <c r="I472" s="18"/>
      <c r="J472" s="13"/>
      <c r="K472" s="14">
        <f>IF(AND(H472= "",I472= ""), 0, ROUND(ROUND(J472, 2) * ROUND(IF(I472="",H472,I472),  2), 2))</f>
        <v>0</v>
      </c>
      <c r="L472" s="2"/>
      <c r="N472" s="15">
        <v>0.2</v>
      </c>
      <c r="R472" s="2">
        <v>176</v>
      </c>
    </row>
    <row r="473" spans="1:18" hidden="1" x14ac:dyDescent="0.25">
      <c r="A473" s="2" t="s">
        <v>63</v>
      </c>
    </row>
    <row r="474" spans="1:18" hidden="1" x14ac:dyDescent="0.25">
      <c r="A474" s="2" t="s">
        <v>41</v>
      </c>
    </row>
    <row r="475" spans="1:18" ht="25.5" customHeight="1" x14ac:dyDescent="0.25">
      <c r="A475" s="2">
        <v>5</v>
      </c>
      <c r="B475" s="4" t="s">
        <v>279</v>
      </c>
      <c r="C475" s="4"/>
      <c r="D475" s="43" t="s">
        <v>280</v>
      </c>
      <c r="E475" s="43"/>
      <c r="F475" s="43"/>
      <c r="G475" s="7"/>
      <c r="H475" s="7"/>
      <c r="I475" s="7"/>
      <c r="J475" s="7"/>
      <c r="K475" s="7"/>
      <c r="L475" s="2"/>
    </row>
    <row r="476" spans="1:18" hidden="1" x14ac:dyDescent="0.25">
      <c r="A476" s="2" t="s">
        <v>113</v>
      </c>
    </row>
    <row r="477" spans="1:18" ht="22.5" customHeight="1" x14ac:dyDescent="0.25">
      <c r="A477" s="2">
        <v>9</v>
      </c>
      <c r="B477" s="9" t="s">
        <v>281</v>
      </c>
      <c r="C477" s="9"/>
      <c r="D477" s="59" t="s">
        <v>282</v>
      </c>
      <c r="E477" s="44"/>
      <c r="F477" s="44"/>
      <c r="G477" s="10" t="s">
        <v>118</v>
      </c>
      <c r="H477" s="17">
        <v>15</v>
      </c>
      <c r="I477" s="18"/>
      <c r="J477" s="13"/>
      <c r="K477" s="14">
        <f>IF(AND(H477= "",I477= ""), 0, ROUND(ROUND(J477, 2) * ROUND(IF(I477="",H477,I477),  2), 2))</f>
        <v>0</v>
      </c>
      <c r="L477" s="2"/>
      <c r="N477" s="15">
        <v>0.2</v>
      </c>
      <c r="R477" s="2">
        <v>176</v>
      </c>
    </row>
    <row r="478" spans="1:18" hidden="1" x14ac:dyDescent="0.25">
      <c r="A478" s="2" t="s">
        <v>63</v>
      </c>
    </row>
    <row r="479" spans="1:18" ht="22.5" customHeight="1" x14ac:dyDescent="0.25">
      <c r="A479" s="2">
        <v>9</v>
      </c>
      <c r="B479" s="9" t="s">
        <v>283</v>
      </c>
      <c r="C479" s="9"/>
      <c r="D479" s="59" t="s">
        <v>284</v>
      </c>
      <c r="E479" s="44"/>
      <c r="F479" s="44"/>
      <c r="G479" s="10" t="s">
        <v>118</v>
      </c>
      <c r="H479" s="17">
        <v>65</v>
      </c>
      <c r="I479" s="18"/>
      <c r="J479" s="13"/>
      <c r="K479" s="14">
        <f>IF(AND(H479= "",I479= ""), 0, ROUND(ROUND(J479, 2) * ROUND(IF(I479="",H479,I479),  2), 2))</f>
        <v>0</v>
      </c>
      <c r="L479" s="2"/>
      <c r="N479" s="15">
        <v>0.2</v>
      </c>
      <c r="R479" s="2">
        <v>176</v>
      </c>
    </row>
    <row r="480" spans="1:18" hidden="1" x14ac:dyDescent="0.25">
      <c r="A480" s="2" t="s">
        <v>63</v>
      </c>
    </row>
    <row r="481" spans="1:12" hidden="1" x14ac:dyDescent="0.25">
      <c r="A481" s="2" t="s">
        <v>41</v>
      </c>
    </row>
    <row r="482" spans="1:12" x14ac:dyDescent="0.25">
      <c r="A482" s="2" t="s">
        <v>46</v>
      </c>
      <c r="B482" s="8"/>
      <c r="C482" s="8"/>
      <c r="D482" s="44"/>
      <c r="E482" s="44"/>
      <c r="F482" s="44"/>
      <c r="G482" s="8"/>
      <c r="H482" s="8"/>
      <c r="I482" s="8"/>
      <c r="J482" s="8"/>
      <c r="K482" s="8"/>
    </row>
    <row r="483" spans="1:12" x14ac:dyDescent="0.25">
      <c r="B483" s="8"/>
      <c r="C483" s="8"/>
      <c r="D483" s="47" t="s">
        <v>256</v>
      </c>
      <c r="E483" s="48"/>
      <c r="F483" s="48"/>
      <c r="G483" s="45"/>
      <c r="H483" s="45"/>
      <c r="I483" s="45"/>
      <c r="J483" s="45"/>
      <c r="K483" s="46"/>
    </row>
    <row r="484" spans="1:12" x14ac:dyDescent="0.25">
      <c r="B484" s="8"/>
      <c r="C484" s="8"/>
      <c r="D484" s="50"/>
      <c r="E484" s="39"/>
      <c r="F484" s="39"/>
      <c r="G484" s="39"/>
      <c r="H484" s="39"/>
      <c r="I484" s="39"/>
      <c r="J484" s="39"/>
      <c r="K484" s="49"/>
    </row>
    <row r="485" spans="1:12" x14ac:dyDescent="0.25">
      <c r="B485" s="8"/>
      <c r="C485" s="8"/>
      <c r="D485" s="53" t="s">
        <v>47</v>
      </c>
      <c r="E485" s="54"/>
      <c r="F485" s="54"/>
      <c r="G485" s="51">
        <f>SUMIF(L446:L482, IF(L445="","",L445), K446:K482)</f>
        <v>0</v>
      </c>
      <c r="H485" s="51"/>
      <c r="I485" s="51"/>
      <c r="J485" s="51"/>
      <c r="K485" s="52"/>
    </row>
    <row r="486" spans="1:12" hidden="1" x14ac:dyDescent="0.25">
      <c r="B486" s="8"/>
      <c r="C486" s="8"/>
      <c r="D486" s="57" t="s">
        <v>48</v>
      </c>
      <c r="E486" s="58"/>
      <c r="F486" s="58"/>
      <c r="G486" s="55">
        <f>ROUND(SUMIF(L446:L482, IF(L445="","",L445), K446:K482) * 0.2, 2)</f>
        <v>0</v>
      </c>
      <c r="H486" s="55"/>
      <c r="I486" s="55"/>
      <c r="J486" s="55"/>
      <c r="K486" s="56"/>
    </row>
    <row r="487" spans="1:12" hidden="1" x14ac:dyDescent="0.25">
      <c r="B487" s="8"/>
      <c r="C487" s="8"/>
      <c r="D487" s="53" t="s">
        <v>49</v>
      </c>
      <c r="E487" s="54"/>
      <c r="F487" s="54"/>
      <c r="G487" s="51">
        <f>SUM(G485:G486)</f>
        <v>0</v>
      </c>
      <c r="H487" s="51"/>
      <c r="I487" s="51"/>
      <c r="J487" s="51"/>
      <c r="K487" s="52"/>
    </row>
    <row r="488" spans="1:12" x14ac:dyDescent="0.25">
      <c r="A488" s="2">
        <v>4</v>
      </c>
      <c r="B488" s="4" t="s">
        <v>285</v>
      </c>
      <c r="C488" s="4"/>
      <c r="D488" s="42" t="s">
        <v>286</v>
      </c>
      <c r="E488" s="42"/>
      <c r="F488" s="42"/>
      <c r="G488" s="6"/>
      <c r="H488" s="6"/>
      <c r="I488" s="6"/>
      <c r="J488" s="6"/>
      <c r="K488" s="6"/>
      <c r="L488" s="2"/>
    </row>
    <row r="489" spans="1:12" hidden="1" x14ac:dyDescent="0.25">
      <c r="A489" s="2" t="s">
        <v>52</v>
      </c>
    </row>
    <row r="490" spans="1:12" hidden="1" x14ac:dyDescent="0.25">
      <c r="A490" s="2" t="s">
        <v>52</v>
      </c>
    </row>
    <row r="491" spans="1:12" hidden="1" x14ac:dyDescent="0.25">
      <c r="A491" s="2" t="s">
        <v>52</v>
      </c>
    </row>
    <row r="492" spans="1:12" hidden="1" x14ac:dyDescent="0.25">
      <c r="A492" s="2" t="s">
        <v>59</v>
      </c>
    </row>
    <row r="493" spans="1:12" x14ac:dyDescent="0.25">
      <c r="A493" s="2">
        <v>8</v>
      </c>
      <c r="B493" s="9" t="s">
        <v>287</v>
      </c>
      <c r="C493" s="9"/>
      <c r="D493" s="61" t="s">
        <v>288</v>
      </c>
      <c r="E493" s="61"/>
      <c r="F493" s="61"/>
      <c r="G493" s="8"/>
      <c r="H493" s="8"/>
      <c r="I493" s="8"/>
      <c r="J493" s="8"/>
      <c r="K493" s="19"/>
      <c r="L493" s="2"/>
    </row>
    <row r="494" spans="1:12" hidden="1" x14ac:dyDescent="0.25">
      <c r="A494" s="2" t="s">
        <v>90</v>
      </c>
    </row>
    <row r="495" spans="1:12" x14ac:dyDescent="0.25">
      <c r="A495" s="2" t="s">
        <v>46</v>
      </c>
      <c r="B495" s="8"/>
      <c r="C495" s="8"/>
      <c r="D495" s="44"/>
      <c r="E495" s="44"/>
      <c r="F495" s="44"/>
      <c r="G495" s="8"/>
      <c r="H495" s="8"/>
      <c r="I495" s="8"/>
      <c r="J495" s="8"/>
      <c r="K495" s="8"/>
    </row>
    <row r="496" spans="1:12" x14ac:dyDescent="0.25">
      <c r="B496" s="8"/>
      <c r="C496" s="8"/>
      <c r="D496" s="47" t="s">
        <v>286</v>
      </c>
      <c r="E496" s="48"/>
      <c r="F496" s="48"/>
      <c r="G496" s="45"/>
      <c r="H496" s="45"/>
      <c r="I496" s="45"/>
      <c r="J496" s="45"/>
      <c r="K496" s="46"/>
    </row>
    <row r="497" spans="1:18" x14ac:dyDescent="0.25">
      <c r="B497" s="8"/>
      <c r="C497" s="8"/>
      <c r="D497" s="50"/>
      <c r="E497" s="39"/>
      <c r="F497" s="39"/>
      <c r="G497" s="39"/>
      <c r="H497" s="39"/>
      <c r="I497" s="39"/>
      <c r="J497" s="39"/>
      <c r="K497" s="49"/>
    </row>
    <row r="498" spans="1:18" x14ac:dyDescent="0.25">
      <c r="B498" s="8"/>
      <c r="C498" s="8"/>
      <c r="D498" s="53" t="s">
        <v>47</v>
      </c>
      <c r="E498" s="54"/>
      <c r="F498" s="54"/>
      <c r="G498" s="51">
        <f>SUMIF(L489:L495, IF(L488="","",L488), K489:K495)</f>
        <v>0</v>
      </c>
      <c r="H498" s="51"/>
      <c r="I498" s="51"/>
      <c r="J498" s="51"/>
      <c r="K498" s="52"/>
    </row>
    <row r="499" spans="1:18" hidden="1" x14ac:dyDescent="0.25">
      <c r="B499" s="8"/>
      <c r="C499" s="8"/>
      <c r="D499" s="57" t="s">
        <v>48</v>
      </c>
      <c r="E499" s="58"/>
      <c r="F499" s="58"/>
      <c r="G499" s="55">
        <f>ROUND(SUMIF(L489:L495, IF(L488="","",L488), K489:K495) * 0.2, 2)</f>
        <v>0</v>
      </c>
      <c r="H499" s="55"/>
      <c r="I499" s="55"/>
      <c r="J499" s="55"/>
      <c r="K499" s="56"/>
    </row>
    <row r="500" spans="1:18" hidden="1" x14ac:dyDescent="0.25">
      <c r="B500" s="8"/>
      <c r="C500" s="8"/>
      <c r="D500" s="53" t="s">
        <v>49</v>
      </c>
      <c r="E500" s="54"/>
      <c r="F500" s="54"/>
      <c r="G500" s="51">
        <f>SUM(G498:G499)</f>
        <v>0</v>
      </c>
      <c r="H500" s="51"/>
      <c r="I500" s="51"/>
      <c r="J500" s="51"/>
      <c r="K500" s="52"/>
    </row>
    <row r="501" spans="1:18" x14ac:dyDescent="0.25">
      <c r="A501" s="2">
        <v>4</v>
      </c>
      <c r="B501" s="4" t="s">
        <v>289</v>
      </c>
      <c r="C501" s="4"/>
      <c r="D501" s="42" t="s">
        <v>290</v>
      </c>
      <c r="E501" s="42"/>
      <c r="F501" s="42"/>
      <c r="G501" s="6"/>
      <c r="H501" s="6"/>
      <c r="I501" s="6"/>
      <c r="J501" s="6"/>
      <c r="K501" s="6"/>
      <c r="L501" s="2"/>
    </row>
    <row r="502" spans="1:18" x14ac:dyDescent="0.25">
      <c r="A502" s="2">
        <v>5</v>
      </c>
      <c r="B502" s="4" t="s">
        <v>291</v>
      </c>
      <c r="C502" s="4"/>
      <c r="D502" s="43" t="s">
        <v>292</v>
      </c>
      <c r="E502" s="43"/>
      <c r="F502" s="43"/>
      <c r="G502" s="7"/>
      <c r="H502" s="7"/>
      <c r="I502" s="7"/>
      <c r="J502" s="7"/>
      <c r="K502" s="7"/>
      <c r="L502" s="2"/>
    </row>
    <row r="503" spans="1:18" hidden="1" x14ac:dyDescent="0.25">
      <c r="A503" s="2" t="s">
        <v>40</v>
      </c>
    </row>
    <row r="504" spans="1:18" hidden="1" x14ac:dyDescent="0.25">
      <c r="A504" s="2" t="s">
        <v>113</v>
      </c>
    </row>
    <row r="505" spans="1:18" ht="22.5" customHeight="1" x14ac:dyDescent="0.25">
      <c r="A505" s="2">
        <v>9</v>
      </c>
      <c r="B505" s="9" t="s">
        <v>293</v>
      </c>
      <c r="C505" s="9"/>
      <c r="D505" s="59" t="s">
        <v>294</v>
      </c>
      <c r="E505" s="44"/>
      <c r="F505" s="44"/>
      <c r="G505" s="10" t="s">
        <v>118</v>
      </c>
      <c r="H505" s="17">
        <v>12</v>
      </c>
      <c r="I505" s="18"/>
      <c r="J505" s="13"/>
      <c r="K505" s="14">
        <f>IF(AND(H505= "",I505= ""), 0, ROUND(ROUND(J505, 2) * ROUND(IF(I505="",H505,I505),  2), 2))</f>
        <v>0</v>
      </c>
      <c r="L505" s="2"/>
      <c r="N505" s="15">
        <v>0.2</v>
      </c>
      <c r="R505" s="2">
        <v>176</v>
      </c>
    </row>
    <row r="506" spans="1:18" hidden="1" x14ac:dyDescent="0.25">
      <c r="A506" s="2" t="s">
        <v>140</v>
      </c>
    </row>
    <row r="507" spans="1:18" hidden="1" x14ac:dyDescent="0.25">
      <c r="A507" s="2" t="s">
        <v>63</v>
      </c>
    </row>
    <row r="508" spans="1:18" ht="22.5" customHeight="1" x14ac:dyDescent="0.25">
      <c r="A508" s="2">
        <v>9</v>
      </c>
      <c r="B508" s="9" t="s">
        <v>295</v>
      </c>
      <c r="C508" s="9"/>
      <c r="D508" s="59" t="s">
        <v>296</v>
      </c>
      <c r="E508" s="44"/>
      <c r="F508" s="44"/>
      <c r="G508" s="10" t="s">
        <v>118</v>
      </c>
      <c r="H508" s="17">
        <v>69</v>
      </c>
      <c r="I508" s="18"/>
      <c r="J508" s="13"/>
      <c r="K508" s="14">
        <f>IF(AND(H508= "",I508= ""), 0, ROUND(ROUND(J508, 2) * ROUND(IF(I508="",H508,I508),  2), 2))</f>
        <v>0</v>
      </c>
      <c r="L508" s="2"/>
      <c r="N508" s="15">
        <v>0.2</v>
      </c>
      <c r="R508" s="2">
        <v>176</v>
      </c>
    </row>
    <row r="509" spans="1:18" hidden="1" x14ac:dyDescent="0.25">
      <c r="A509" s="2" t="s">
        <v>140</v>
      </c>
    </row>
    <row r="510" spans="1:18" hidden="1" x14ac:dyDescent="0.25">
      <c r="A510" s="2" t="s">
        <v>63</v>
      </c>
    </row>
    <row r="511" spans="1:18" ht="22.5" customHeight="1" x14ac:dyDescent="0.25">
      <c r="A511" s="2">
        <v>9</v>
      </c>
      <c r="B511" s="9" t="s">
        <v>297</v>
      </c>
      <c r="C511" s="9"/>
      <c r="D511" s="59" t="s">
        <v>298</v>
      </c>
      <c r="E511" s="44"/>
      <c r="F511" s="44"/>
      <c r="G511" s="10" t="s">
        <v>118</v>
      </c>
      <c r="H511" s="17">
        <v>18</v>
      </c>
      <c r="I511" s="18"/>
      <c r="J511" s="13"/>
      <c r="K511" s="14">
        <f>IF(AND(H511= "",I511= ""), 0, ROUND(ROUND(J511, 2) * ROUND(IF(I511="",H511,I511),  2), 2))</f>
        <v>0</v>
      </c>
      <c r="L511" s="2"/>
      <c r="N511" s="15">
        <v>0.2</v>
      </c>
      <c r="R511" s="2">
        <v>176</v>
      </c>
    </row>
    <row r="512" spans="1:18" hidden="1" x14ac:dyDescent="0.25">
      <c r="A512" s="2" t="s">
        <v>63</v>
      </c>
    </row>
    <row r="513" spans="1:18" ht="22.5" customHeight="1" x14ac:dyDescent="0.25">
      <c r="A513" s="2">
        <v>9</v>
      </c>
      <c r="B513" s="9" t="s">
        <v>299</v>
      </c>
      <c r="C513" s="9"/>
      <c r="D513" s="59" t="s">
        <v>300</v>
      </c>
      <c r="E513" s="44"/>
      <c r="F513" s="44"/>
      <c r="G513" s="10" t="s">
        <v>118</v>
      </c>
      <c r="H513" s="17">
        <v>18</v>
      </c>
      <c r="I513" s="18"/>
      <c r="J513" s="13"/>
      <c r="K513" s="14">
        <f>IF(AND(H513= "",I513= ""), 0, ROUND(ROUND(J513, 2) * ROUND(IF(I513="",H513,I513),  2), 2))</f>
        <v>0</v>
      </c>
      <c r="L513" s="2"/>
      <c r="N513" s="15">
        <v>0.2</v>
      </c>
      <c r="R513" s="2">
        <v>176</v>
      </c>
    </row>
    <row r="514" spans="1:18" hidden="1" x14ac:dyDescent="0.25">
      <c r="A514" s="2" t="s">
        <v>63</v>
      </c>
    </row>
    <row r="515" spans="1:18" ht="22.5" customHeight="1" x14ac:dyDescent="0.25">
      <c r="A515" s="2">
        <v>9</v>
      </c>
      <c r="B515" s="9" t="s">
        <v>301</v>
      </c>
      <c r="C515" s="9"/>
      <c r="D515" s="59" t="s">
        <v>302</v>
      </c>
      <c r="E515" s="44"/>
      <c r="F515" s="44"/>
      <c r="G515" s="10" t="s">
        <v>118</v>
      </c>
      <c r="H515" s="17">
        <v>2</v>
      </c>
      <c r="I515" s="18"/>
      <c r="J515" s="13"/>
      <c r="K515" s="14">
        <f>IF(AND(H515= "",I515= ""), 0, ROUND(ROUND(J515, 2) * ROUND(IF(I515="",H515,I515),  2), 2))</f>
        <v>0</v>
      </c>
      <c r="L515" s="2"/>
      <c r="N515" s="15">
        <v>0.2</v>
      </c>
      <c r="R515" s="2">
        <v>176</v>
      </c>
    </row>
    <row r="516" spans="1:18" hidden="1" x14ac:dyDescent="0.25">
      <c r="A516" s="2" t="s">
        <v>63</v>
      </c>
    </row>
    <row r="517" spans="1:18" ht="22.5" customHeight="1" x14ac:dyDescent="0.25">
      <c r="A517" s="2">
        <v>9</v>
      </c>
      <c r="B517" s="9" t="s">
        <v>303</v>
      </c>
      <c r="C517" s="9"/>
      <c r="D517" s="59" t="s">
        <v>304</v>
      </c>
      <c r="E517" s="44"/>
      <c r="F517" s="44"/>
      <c r="G517" s="10" t="s">
        <v>118</v>
      </c>
      <c r="H517" s="17">
        <v>33</v>
      </c>
      <c r="I517" s="18"/>
      <c r="J517" s="13"/>
      <c r="K517" s="14">
        <f>IF(AND(H517= "",I517= ""), 0, ROUND(ROUND(J517, 2) * ROUND(IF(I517="",H517,I517),  2), 2))</f>
        <v>0</v>
      </c>
      <c r="L517" s="2"/>
      <c r="N517" s="15">
        <v>0.2</v>
      </c>
      <c r="R517" s="2">
        <v>176</v>
      </c>
    </row>
    <row r="518" spans="1:18" hidden="1" x14ac:dyDescent="0.25">
      <c r="A518" s="2" t="s">
        <v>63</v>
      </c>
    </row>
    <row r="519" spans="1:18" ht="22.5" customHeight="1" x14ac:dyDescent="0.25">
      <c r="A519" s="2">
        <v>9</v>
      </c>
      <c r="B519" s="9" t="s">
        <v>305</v>
      </c>
      <c r="C519" s="9"/>
      <c r="D519" s="59" t="s">
        <v>306</v>
      </c>
      <c r="E519" s="44"/>
      <c r="F519" s="44"/>
      <c r="G519" s="10" t="s">
        <v>118</v>
      </c>
      <c r="H519" s="17">
        <v>160</v>
      </c>
      <c r="I519" s="18"/>
      <c r="J519" s="13"/>
      <c r="K519" s="14">
        <f>IF(AND(H519= "",I519= ""), 0, ROUND(ROUND(J519, 2) * ROUND(IF(I519="",H519,I519),  2), 2))</f>
        <v>0</v>
      </c>
      <c r="L519" s="2"/>
      <c r="N519" s="15">
        <v>0.2</v>
      </c>
      <c r="R519" s="2">
        <v>176</v>
      </c>
    </row>
    <row r="520" spans="1:18" hidden="1" x14ac:dyDescent="0.25">
      <c r="A520" s="2" t="s">
        <v>140</v>
      </c>
    </row>
    <row r="521" spans="1:18" hidden="1" x14ac:dyDescent="0.25">
      <c r="A521" s="2" t="s">
        <v>63</v>
      </c>
    </row>
    <row r="522" spans="1:18" ht="22.5" customHeight="1" x14ac:dyDescent="0.25">
      <c r="A522" s="2">
        <v>9</v>
      </c>
      <c r="B522" s="9" t="s">
        <v>307</v>
      </c>
      <c r="C522" s="9"/>
      <c r="D522" s="59" t="s">
        <v>308</v>
      </c>
      <c r="E522" s="44"/>
      <c r="F522" s="44"/>
      <c r="G522" s="10" t="s">
        <v>118</v>
      </c>
      <c r="H522" s="17">
        <v>10</v>
      </c>
      <c r="I522" s="18"/>
      <c r="J522" s="13"/>
      <c r="K522" s="14">
        <f>IF(AND(H522= "",I522= ""), 0, ROUND(ROUND(J522, 2) * ROUND(IF(I522="",H522,I522),  2), 2))</f>
        <v>0</v>
      </c>
      <c r="L522" s="2"/>
      <c r="N522" s="15">
        <v>0.2</v>
      </c>
      <c r="R522" s="2">
        <v>176</v>
      </c>
    </row>
    <row r="523" spans="1:18" hidden="1" x14ac:dyDescent="0.25">
      <c r="A523" s="2" t="s">
        <v>140</v>
      </c>
    </row>
    <row r="524" spans="1:18" hidden="1" x14ac:dyDescent="0.25">
      <c r="A524" s="2" t="s">
        <v>63</v>
      </c>
    </row>
    <row r="525" spans="1:18" ht="22.5" customHeight="1" x14ac:dyDescent="0.25">
      <c r="A525" s="2">
        <v>9</v>
      </c>
      <c r="B525" s="9" t="s">
        <v>309</v>
      </c>
      <c r="C525" s="9"/>
      <c r="D525" s="59" t="s">
        <v>310</v>
      </c>
      <c r="E525" s="44"/>
      <c r="F525" s="44"/>
      <c r="G525" s="10" t="s">
        <v>118</v>
      </c>
      <c r="H525" s="17">
        <v>16</v>
      </c>
      <c r="I525" s="18"/>
      <c r="J525" s="13"/>
      <c r="K525" s="14">
        <f>IF(AND(H525= "",I525= ""), 0, ROUND(ROUND(J525, 2) * ROUND(IF(I525="",H525,I525),  2), 2))</f>
        <v>0</v>
      </c>
      <c r="L525" s="2"/>
      <c r="N525" s="15">
        <v>0.2</v>
      </c>
      <c r="R525" s="2">
        <v>176</v>
      </c>
    </row>
    <row r="526" spans="1:18" hidden="1" x14ac:dyDescent="0.25">
      <c r="A526" s="2" t="s">
        <v>63</v>
      </c>
    </row>
    <row r="527" spans="1:18" ht="22.5" customHeight="1" x14ac:dyDescent="0.25">
      <c r="A527" s="2">
        <v>9</v>
      </c>
      <c r="B527" s="9" t="s">
        <v>311</v>
      </c>
      <c r="C527" s="9"/>
      <c r="D527" s="59" t="s">
        <v>312</v>
      </c>
      <c r="E527" s="44"/>
      <c r="F527" s="44"/>
      <c r="G527" s="10" t="s">
        <v>118</v>
      </c>
      <c r="H527" s="17">
        <v>16</v>
      </c>
      <c r="I527" s="18"/>
      <c r="J527" s="13"/>
      <c r="K527" s="14">
        <f>IF(AND(H527= "",I527= ""), 0, ROUND(ROUND(J527, 2) * ROUND(IF(I527="",H527,I527),  2), 2))</f>
        <v>0</v>
      </c>
      <c r="L527" s="2"/>
      <c r="N527" s="15">
        <v>0.2</v>
      </c>
      <c r="R527" s="2">
        <v>176</v>
      </c>
    </row>
    <row r="528" spans="1:18" hidden="1" x14ac:dyDescent="0.25">
      <c r="A528" s="2" t="s">
        <v>63</v>
      </c>
    </row>
    <row r="529" spans="1:18" hidden="1" x14ac:dyDescent="0.25">
      <c r="A529" s="2" t="s">
        <v>41</v>
      </c>
    </row>
    <row r="530" spans="1:18" x14ac:dyDescent="0.25">
      <c r="A530" s="2">
        <v>5</v>
      </c>
      <c r="B530" s="4" t="s">
        <v>313</v>
      </c>
      <c r="C530" s="4"/>
      <c r="D530" s="43" t="s">
        <v>314</v>
      </c>
      <c r="E530" s="43"/>
      <c r="F530" s="43"/>
      <c r="G530" s="7"/>
      <c r="H530" s="7"/>
      <c r="I530" s="7"/>
      <c r="J530" s="7"/>
      <c r="K530" s="7"/>
      <c r="L530" s="2"/>
    </row>
    <row r="531" spans="1:18" hidden="1" x14ac:dyDescent="0.25">
      <c r="A531" s="2" t="s">
        <v>40</v>
      </c>
    </row>
    <row r="532" spans="1:18" x14ac:dyDescent="0.25">
      <c r="A532" s="2">
        <v>8</v>
      </c>
      <c r="B532" s="9" t="s">
        <v>315</v>
      </c>
      <c r="C532" s="9"/>
      <c r="D532" s="61" t="s">
        <v>101</v>
      </c>
      <c r="E532" s="61"/>
      <c r="F532" s="61"/>
      <c r="G532" s="8"/>
      <c r="H532" s="8"/>
      <c r="I532" s="8"/>
      <c r="J532" s="8"/>
      <c r="K532" s="19"/>
      <c r="L532" s="2"/>
    </row>
    <row r="533" spans="1:18" hidden="1" x14ac:dyDescent="0.25">
      <c r="A533" s="2" t="s">
        <v>90</v>
      </c>
    </row>
    <row r="534" spans="1:18" hidden="1" x14ac:dyDescent="0.25">
      <c r="A534" s="2" t="s">
        <v>41</v>
      </c>
    </row>
    <row r="535" spans="1:18" x14ac:dyDescent="0.25">
      <c r="A535" s="2">
        <v>5</v>
      </c>
      <c r="B535" s="4" t="s">
        <v>316</v>
      </c>
      <c r="C535" s="4"/>
      <c r="D535" s="43" t="s">
        <v>317</v>
      </c>
      <c r="E535" s="43"/>
      <c r="F535" s="43"/>
      <c r="G535" s="7"/>
      <c r="H535" s="7"/>
      <c r="I535" s="7"/>
      <c r="J535" s="7"/>
      <c r="K535" s="7"/>
      <c r="L535" s="2"/>
    </row>
    <row r="536" spans="1:18" hidden="1" x14ac:dyDescent="0.25">
      <c r="A536" s="2" t="s">
        <v>40</v>
      </c>
    </row>
    <row r="537" spans="1:18" hidden="1" x14ac:dyDescent="0.25">
      <c r="A537" s="2" t="s">
        <v>113</v>
      </c>
    </row>
    <row r="538" spans="1:18" ht="22.5" customHeight="1" x14ac:dyDescent="0.25">
      <c r="A538" s="2">
        <v>9</v>
      </c>
      <c r="B538" s="9" t="s">
        <v>318</v>
      </c>
      <c r="C538" s="9"/>
      <c r="D538" s="59" t="s">
        <v>319</v>
      </c>
      <c r="E538" s="44"/>
      <c r="F538" s="44"/>
      <c r="G538" s="10" t="s">
        <v>6</v>
      </c>
      <c r="H538" s="11">
        <v>5</v>
      </c>
      <c r="I538" s="12"/>
      <c r="J538" s="13"/>
      <c r="K538" s="14">
        <f>IF(AND(H538= "",I538= ""), 0, ROUND(ROUND(J538, 2) * ROUND(IF(I538="",H538,I538),  0), 2))</f>
        <v>0</v>
      </c>
      <c r="L538" s="2"/>
      <c r="N538" s="15">
        <v>0.2</v>
      </c>
      <c r="R538" s="2">
        <v>176</v>
      </c>
    </row>
    <row r="539" spans="1:18" hidden="1" x14ac:dyDescent="0.25">
      <c r="A539" s="2" t="s">
        <v>140</v>
      </c>
    </row>
    <row r="540" spans="1:18" hidden="1" x14ac:dyDescent="0.25">
      <c r="A540" s="2" t="s">
        <v>63</v>
      </c>
    </row>
    <row r="541" spans="1:18" hidden="1" x14ac:dyDescent="0.25">
      <c r="A541" s="2" t="s">
        <v>41</v>
      </c>
    </row>
    <row r="542" spans="1:18" x14ac:dyDescent="0.25">
      <c r="A542" s="2">
        <v>5</v>
      </c>
      <c r="B542" s="4" t="s">
        <v>320</v>
      </c>
      <c r="C542" s="4"/>
      <c r="D542" s="43" t="s">
        <v>321</v>
      </c>
      <c r="E542" s="43"/>
      <c r="F542" s="43"/>
      <c r="G542" s="7"/>
      <c r="H542" s="7"/>
      <c r="I542" s="7"/>
      <c r="J542" s="7"/>
      <c r="K542" s="7"/>
      <c r="L542" s="2"/>
    </row>
    <row r="543" spans="1:18" hidden="1" x14ac:dyDescent="0.25">
      <c r="A543" s="2" t="s">
        <v>40</v>
      </c>
    </row>
    <row r="544" spans="1:18" hidden="1" x14ac:dyDescent="0.25">
      <c r="A544" s="2" t="s">
        <v>40</v>
      </c>
    </row>
    <row r="545" spans="1:18" hidden="1" x14ac:dyDescent="0.25">
      <c r="A545" s="2" t="s">
        <v>113</v>
      </c>
    </row>
    <row r="546" spans="1:18" ht="22.5" customHeight="1" x14ac:dyDescent="0.25">
      <c r="A546" s="2">
        <v>9</v>
      </c>
      <c r="B546" s="9" t="s">
        <v>322</v>
      </c>
      <c r="C546" s="9"/>
      <c r="D546" s="59" t="s">
        <v>323</v>
      </c>
      <c r="E546" s="44"/>
      <c r="F546" s="44"/>
      <c r="G546" s="10" t="s">
        <v>6</v>
      </c>
      <c r="H546" s="11">
        <v>10</v>
      </c>
      <c r="I546" s="12"/>
      <c r="J546" s="13"/>
      <c r="K546" s="14">
        <f>IF(AND(H546= "",I546= ""), 0, ROUND(ROUND(J546, 2) * ROUND(IF(I546="",H546,I546),  0), 2))</f>
        <v>0</v>
      </c>
      <c r="L546" s="2"/>
      <c r="N546" s="15">
        <v>0.2</v>
      </c>
      <c r="R546" s="2">
        <v>176</v>
      </c>
    </row>
    <row r="547" spans="1:18" hidden="1" x14ac:dyDescent="0.25">
      <c r="A547" s="2" t="s">
        <v>63</v>
      </c>
    </row>
    <row r="548" spans="1:18" x14ac:dyDescent="0.25">
      <c r="A548" s="2">
        <v>9</v>
      </c>
      <c r="B548" s="9" t="s">
        <v>324</v>
      </c>
      <c r="C548" s="9"/>
      <c r="D548" s="59" t="s">
        <v>325</v>
      </c>
      <c r="E548" s="44"/>
      <c r="F548" s="44"/>
      <c r="G548" s="10" t="s">
        <v>6</v>
      </c>
      <c r="H548" s="11">
        <v>1</v>
      </c>
      <c r="I548" s="12"/>
      <c r="J548" s="13"/>
      <c r="K548" s="14">
        <f>IF(AND(H548= "",I548= ""), 0, ROUND(ROUND(J548, 2) * ROUND(IF(I548="",H548,I548),  0), 2))</f>
        <v>0</v>
      </c>
      <c r="L548" s="2"/>
      <c r="N548" s="15">
        <v>0.2</v>
      </c>
      <c r="R548" s="2">
        <v>176</v>
      </c>
    </row>
    <row r="549" spans="1:18" hidden="1" x14ac:dyDescent="0.25">
      <c r="A549" s="2" t="s">
        <v>63</v>
      </c>
    </row>
    <row r="550" spans="1:18" hidden="1" x14ac:dyDescent="0.25">
      <c r="A550" s="2" t="s">
        <v>41</v>
      </c>
    </row>
    <row r="551" spans="1:18" x14ac:dyDescent="0.25">
      <c r="A551" s="2">
        <v>5</v>
      </c>
      <c r="B551" s="4" t="s">
        <v>326</v>
      </c>
      <c r="C551" s="4"/>
      <c r="D551" s="43" t="s">
        <v>327</v>
      </c>
      <c r="E551" s="43"/>
      <c r="F551" s="43"/>
      <c r="G551" s="7"/>
      <c r="H551" s="7"/>
      <c r="I551" s="7"/>
      <c r="J551" s="7"/>
      <c r="K551" s="7"/>
      <c r="L551" s="2"/>
    </row>
    <row r="552" spans="1:18" hidden="1" x14ac:dyDescent="0.25">
      <c r="A552" s="2" t="s">
        <v>40</v>
      </c>
    </row>
    <row r="553" spans="1:18" hidden="1" x14ac:dyDescent="0.25">
      <c r="A553" s="2" t="s">
        <v>40</v>
      </c>
    </row>
    <row r="554" spans="1:18" hidden="1" x14ac:dyDescent="0.25">
      <c r="A554" s="2" t="s">
        <v>40</v>
      </c>
    </row>
    <row r="555" spans="1:18" hidden="1" x14ac:dyDescent="0.25">
      <c r="A555" s="2" t="s">
        <v>113</v>
      </c>
    </row>
    <row r="556" spans="1:18" x14ac:dyDescent="0.25">
      <c r="A556" s="2">
        <v>9</v>
      </c>
      <c r="B556" s="9" t="s">
        <v>328</v>
      </c>
      <c r="C556" s="9"/>
      <c r="D556" s="59" t="s">
        <v>329</v>
      </c>
      <c r="E556" s="44"/>
      <c r="F556" s="44"/>
      <c r="G556" s="10" t="s">
        <v>6</v>
      </c>
      <c r="H556" s="11">
        <v>6</v>
      </c>
      <c r="I556" s="12"/>
      <c r="J556" s="13"/>
      <c r="K556" s="14">
        <f>IF(AND(H556= "",I556= ""), 0, ROUND(ROUND(J556, 2) * ROUND(IF(I556="",H556,I556),  0), 2))</f>
        <v>0</v>
      </c>
      <c r="L556" s="2"/>
      <c r="N556" s="15">
        <v>0.2</v>
      </c>
      <c r="R556" s="2">
        <v>176</v>
      </c>
    </row>
    <row r="557" spans="1:18" hidden="1" x14ac:dyDescent="0.25">
      <c r="A557" s="2" t="s">
        <v>63</v>
      </c>
    </row>
    <row r="558" spans="1:18" hidden="1" x14ac:dyDescent="0.25">
      <c r="A558" s="2" t="s">
        <v>41</v>
      </c>
    </row>
    <row r="559" spans="1:18" x14ac:dyDescent="0.25">
      <c r="A559" s="2">
        <v>5</v>
      </c>
      <c r="B559" s="4" t="s">
        <v>330</v>
      </c>
      <c r="C559" s="4"/>
      <c r="D559" s="43" t="s">
        <v>331</v>
      </c>
      <c r="E559" s="43"/>
      <c r="F559" s="43"/>
      <c r="G559" s="7"/>
      <c r="H559" s="7"/>
      <c r="I559" s="7"/>
      <c r="J559" s="7"/>
      <c r="K559" s="7"/>
      <c r="L559" s="2"/>
    </row>
    <row r="560" spans="1:18" hidden="1" x14ac:dyDescent="0.25">
      <c r="A560" s="2" t="s">
        <v>40</v>
      </c>
    </row>
    <row r="561" spans="1:18" hidden="1" x14ac:dyDescent="0.25">
      <c r="A561" s="2" t="s">
        <v>40</v>
      </c>
    </row>
    <row r="562" spans="1:18" hidden="1" x14ac:dyDescent="0.25">
      <c r="A562" s="2" t="s">
        <v>40</v>
      </c>
    </row>
    <row r="563" spans="1:18" hidden="1" x14ac:dyDescent="0.25">
      <c r="A563" s="2" t="s">
        <v>113</v>
      </c>
    </row>
    <row r="564" spans="1:18" ht="22.5" customHeight="1" x14ac:dyDescent="0.25">
      <c r="A564" s="2">
        <v>9</v>
      </c>
      <c r="B564" s="9" t="s">
        <v>332</v>
      </c>
      <c r="C564" s="9"/>
      <c r="D564" s="59" t="s">
        <v>333</v>
      </c>
      <c r="E564" s="44"/>
      <c r="F564" s="44"/>
      <c r="G564" s="10" t="s">
        <v>118</v>
      </c>
      <c r="H564" s="17">
        <v>15</v>
      </c>
      <c r="I564" s="18"/>
      <c r="J564" s="13"/>
      <c r="K564" s="14">
        <f>IF(AND(H564= "",I564= ""), 0, ROUND(ROUND(J564, 2) * ROUND(IF(I564="",H564,I564),  2), 2))</f>
        <v>0</v>
      </c>
      <c r="L564" s="2"/>
      <c r="N564" s="15">
        <v>0.2</v>
      </c>
      <c r="R564" s="2">
        <v>176</v>
      </c>
    </row>
    <row r="565" spans="1:18" hidden="1" x14ac:dyDescent="0.25">
      <c r="A565" s="2" t="s">
        <v>63</v>
      </c>
    </row>
    <row r="566" spans="1:18" hidden="1" x14ac:dyDescent="0.25">
      <c r="A566" s="2" t="s">
        <v>41</v>
      </c>
    </row>
    <row r="567" spans="1:18" x14ac:dyDescent="0.25">
      <c r="A567" s="2">
        <v>5</v>
      </c>
      <c r="B567" s="4" t="s">
        <v>334</v>
      </c>
      <c r="C567" s="4"/>
      <c r="D567" s="43" t="s">
        <v>335</v>
      </c>
      <c r="E567" s="43"/>
      <c r="F567" s="43"/>
      <c r="G567" s="7"/>
      <c r="H567" s="7"/>
      <c r="I567" s="7"/>
      <c r="J567" s="7"/>
      <c r="K567" s="7"/>
      <c r="L567" s="2"/>
    </row>
    <row r="568" spans="1:18" hidden="1" x14ac:dyDescent="0.25">
      <c r="A568" s="2" t="s">
        <v>40</v>
      </c>
    </row>
    <row r="569" spans="1:18" hidden="1" x14ac:dyDescent="0.25">
      <c r="A569" s="2" t="s">
        <v>40</v>
      </c>
    </row>
    <row r="570" spans="1:18" hidden="1" x14ac:dyDescent="0.25">
      <c r="A570" s="2" t="s">
        <v>40</v>
      </c>
    </row>
    <row r="571" spans="1:18" hidden="1" x14ac:dyDescent="0.25">
      <c r="A571" s="2" t="s">
        <v>40</v>
      </c>
    </row>
    <row r="572" spans="1:18" hidden="1" x14ac:dyDescent="0.25">
      <c r="A572" s="2" t="s">
        <v>113</v>
      </c>
    </row>
    <row r="573" spans="1:18" ht="22.5" customHeight="1" x14ac:dyDescent="0.25">
      <c r="A573" s="2">
        <v>9</v>
      </c>
      <c r="B573" s="9" t="s">
        <v>336</v>
      </c>
      <c r="C573" s="9"/>
      <c r="D573" s="59" t="s">
        <v>337</v>
      </c>
      <c r="E573" s="44"/>
      <c r="F573" s="44"/>
      <c r="G573" s="10" t="s">
        <v>62</v>
      </c>
      <c r="H573" s="11">
        <v>1</v>
      </c>
      <c r="I573" s="12"/>
      <c r="J573" s="13"/>
      <c r="K573" s="14">
        <f>IF(AND(H573= "",I573= ""), 0, ROUND(ROUND(J573, 2) * ROUND(IF(I573="",H573,I573),  0), 2))</f>
        <v>0</v>
      </c>
      <c r="L573" s="2"/>
      <c r="N573" s="15">
        <v>0.2</v>
      </c>
      <c r="R573" s="2">
        <v>176</v>
      </c>
    </row>
    <row r="574" spans="1:18" hidden="1" x14ac:dyDescent="0.25">
      <c r="A574" s="2" t="s">
        <v>63</v>
      </c>
    </row>
    <row r="575" spans="1:18" hidden="1" x14ac:dyDescent="0.25">
      <c r="A575" s="2" t="s">
        <v>41</v>
      </c>
    </row>
    <row r="576" spans="1:18" x14ac:dyDescent="0.25">
      <c r="A576" s="2">
        <v>5</v>
      </c>
      <c r="B576" s="4" t="s">
        <v>338</v>
      </c>
      <c r="C576" s="4"/>
      <c r="D576" s="43" t="s">
        <v>339</v>
      </c>
      <c r="E576" s="43"/>
      <c r="F576" s="43"/>
      <c r="G576" s="7"/>
      <c r="H576" s="7"/>
      <c r="I576" s="7"/>
      <c r="J576" s="7"/>
      <c r="K576" s="7"/>
      <c r="L576" s="2"/>
    </row>
    <row r="577" spans="1:18" hidden="1" x14ac:dyDescent="0.25">
      <c r="A577" s="2" t="s">
        <v>40</v>
      </c>
    </row>
    <row r="578" spans="1:18" hidden="1" x14ac:dyDescent="0.25">
      <c r="A578" s="2" t="s">
        <v>40</v>
      </c>
    </row>
    <row r="579" spans="1:18" hidden="1" x14ac:dyDescent="0.25">
      <c r="A579" s="2" t="s">
        <v>40</v>
      </c>
    </row>
    <row r="580" spans="1:18" hidden="1" x14ac:dyDescent="0.25">
      <c r="A580" s="2" t="s">
        <v>40</v>
      </c>
    </row>
    <row r="581" spans="1:18" hidden="1" x14ac:dyDescent="0.25">
      <c r="A581" s="2" t="s">
        <v>40</v>
      </c>
    </row>
    <row r="582" spans="1:18" hidden="1" x14ac:dyDescent="0.25">
      <c r="A582" s="2" t="s">
        <v>40</v>
      </c>
    </row>
    <row r="583" spans="1:18" hidden="1" x14ac:dyDescent="0.25">
      <c r="A583" s="2" t="s">
        <v>40</v>
      </c>
    </row>
    <row r="584" spans="1:18" hidden="1" x14ac:dyDescent="0.25">
      <c r="A584" s="2" t="s">
        <v>40</v>
      </c>
    </row>
    <row r="585" spans="1:18" hidden="1" x14ac:dyDescent="0.25">
      <c r="A585" s="2" t="s">
        <v>40</v>
      </c>
    </row>
    <row r="586" spans="1:18" hidden="1" x14ac:dyDescent="0.25">
      <c r="A586" s="2" t="s">
        <v>40</v>
      </c>
    </row>
    <row r="587" spans="1:18" hidden="1" x14ac:dyDescent="0.25">
      <c r="A587" s="2" t="s">
        <v>40</v>
      </c>
    </row>
    <row r="588" spans="1:18" hidden="1" x14ac:dyDescent="0.25">
      <c r="A588" s="2" t="s">
        <v>40</v>
      </c>
    </row>
    <row r="589" spans="1:18" hidden="1" x14ac:dyDescent="0.25">
      <c r="A589" s="2" t="s">
        <v>113</v>
      </c>
    </row>
    <row r="590" spans="1:18" x14ac:dyDescent="0.25">
      <c r="A590" s="2">
        <v>9</v>
      </c>
      <c r="B590" s="9" t="s">
        <v>340</v>
      </c>
      <c r="C590" s="9"/>
      <c r="D590" s="59" t="s">
        <v>341</v>
      </c>
      <c r="E590" s="44"/>
      <c r="F590" s="44"/>
      <c r="G590" s="10" t="s">
        <v>62</v>
      </c>
      <c r="H590" s="11">
        <v>1</v>
      </c>
      <c r="I590" s="12"/>
      <c r="J590" s="13"/>
      <c r="K590" s="14">
        <f>IF(AND(H590= "",I590= ""), 0, ROUND(ROUND(J590, 2) * ROUND(IF(I590="",H590,I590),  0), 2))</f>
        <v>0</v>
      </c>
      <c r="L590" s="2"/>
      <c r="N590" s="15">
        <v>0.2</v>
      </c>
      <c r="R590" s="2">
        <v>176</v>
      </c>
    </row>
    <row r="591" spans="1:18" hidden="1" x14ac:dyDescent="0.25">
      <c r="A591" s="2" t="s">
        <v>63</v>
      </c>
    </row>
    <row r="592" spans="1:18" x14ac:dyDescent="0.25">
      <c r="A592" s="2">
        <v>9</v>
      </c>
      <c r="B592" s="9" t="s">
        <v>342</v>
      </c>
      <c r="C592" s="9"/>
      <c r="D592" s="59" t="s">
        <v>343</v>
      </c>
      <c r="E592" s="44"/>
      <c r="F592" s="44"/>
      <c r="G592" s="10" t="s">
        <v>62</v>
      </c>
      <c r="H592" s="11">
        <v>1</v>
      </c>
      <c r="I592" s="12"/>
      <c r="J592" s="13"/>
      <c r="K592" s="14">
        <f>IF(AND(H592= "",I592= ""), 0, ROUND(ROUND(J592, 2) * ROUND(IF(I592="",H592,I592),  0), 2))</f>
        <v>0</v>
      </c>
      <c r="L592" s="2"/>
      <c r="N592" s="15">
        <v>0.2</v>
      </c>
      <c r="R592" s="2">
        <v>176</v>
      </c>
    </row>
    <row r="593" spans="1:18" hidden="1" x14ac:dyDescent="0.25">
      <c r="A593" s="2" t="s">
        <v>63</v>
      </c>
    </row>
    <row r="594" spans="1:18" ht="22.5" customHeight="1" x14ac:dyDescent="0.25">
      <c r="A594" s="2">
        <v>9</v>
      </c>
      <c r="B594" s="9" t="s">
        <v>344</v>
      </c>
      <c r="C594" s="9"/>
      <c r="D594" s="59" t="s">
        <v>345</v>
      </c>
      <c r="E594" s="44"/>
      <c r="F594" s="44"/>
      <c r="G594" s="10" t="s">
        <v>62</v>
      </c>
      <c r="H594" s="11">
        <v>1</v>
      </c>
      <c r="I594" s="12"/>
      <c r="J594" s="13"/>
      <c r="K594" s="14">
        <f>IF(AND(H594= "",I594= ""), 0, ROUND(ROUND(J594, 2) * ROUND(IF(I594="",H594,I594),  0), 2))</f>
        <v>0</v>
      </c>
      <c r="L594" s="2"/>
      <c r="N594" s="15">
        <v>0.2</v>
      </c>
      <c r="R594" s="2">
        <v>176</v>
      </c>
    </row>
    <row r="595" spans="1:18" hidden="1" x14ac:dyDescent="0.25">
      <c r="A595" s="2" t="s">
        <v>63</v>
      </c>
    </row>
    <row r="596" spans="1:18" ht="33.75" customHeight="1" x14ac:dyDescent="0.25">
      <c r="A596" s="2">
        <v>9</v>
      </c>
      <c r="B596" s="9" t="s">
        <v>346</v>
      </c>
      <c r="C596" s="9"/>
      <c r="D596" s="59" t="s">
        <v>347</v>
      </c>
      <c r="E596" s="44"/>
      <c r="F596" s="44"/>
      <c r="G596" s="10" t="s">
        <v>62</v>
      </c>
      <c r="H596" s="11">
        <v>1</v>
      </c>
      <c r="I596" s="12"/>
      <c r="J596" s="13"/>
      <c r="K596" s="14">
        <f>IF(AND(H596= "",I596= ""), 0, ROUND(ROUND(J596, 2) * ROUND(IF(I596="",H596,I596),  0), 2))</f>
        <v>0</v>
      </c>
      <c r="L596" s="2"/>
      <c r="N596" s="15">
        <v>0.2</v>
      </c>
      <c r="R596" s="2">
        <v>176</v>
      </c>
    </row>
    <row r="597" spans="1:18" hidden="1" x14ac:dyDescent="0.25">
      <c r="A597" s="2" t="s">
        <v>63</v>
      </c>
    </row>
    <row r="598" spans="1:18" ht="22.5" customHeight="1" x14ac:dyDescent="0.25">
      <c r="A598" s="2">
        <v>9</v>
      </c>
      <c r="B598" s="9" t="s">
        <v>348</v>
      </c>
      <c r="C598" s="9"/>
      <c r="D598" s="59" t="s">
        <v>349</v>
      </c>
      <c r="E598" s="44"/>
      <c r="F598" s="44"/>
      <c r="G598" s="10" t="s">
        <v>62</v>
      </c>
      <c r="H598" s="11">
        <v>1</v>
      </c>
      <c r="I598" s="12"/>
      <c r="J598" s="13"/>
      <c r="K598" s="14">
        <f>IF(AND(H598= "",I598= ""), 0, ROUND(ROUND(J598, 2) * ROUND(IF(I598="",H598,I598),  0), 2))</f>
        <v>0</v>
      </c>
      <c r="L598" s="2"/>
      <c r="N598" s="15">
        <v>0.2</v>
      </c>
      <c r="R598" s="2">
        <v>176</v>
      </c>
    </row>
    <row r="599" spans="1:18" hidden="1" x14ac:dyDescent="0.25">
      <c r="A599" s="2" t="s">
        <v>63</v>
      </c>
    </row>
    <row r="600" spans="1:18" ht="22.5" customHeight="1" x14ac:dyDescent="0.25">
      <c r="A600" s="2">
        <v>9</v>
      </c>
      <c r="B600" s="9" t="s">
        <v>350</v>
      </c>
      <c r="C600" s="9"/>
      <c r="D600" s="59" t="s">
        <v>351</v>
      </c>
      <c r="E600" s="44"/>
      <c r="F600" s="44"/>
      <c r="G600" s="10" t="s">
        <v>62</v>
      </c>
      <c r="H600" s="11">
        <v>1</v>
      </c>
      <c r="I600" s="12"/>
      <c r="J600" s="13"/>
      <c r="K600" s="14">
        <f>IF(AND(H600= "",I600= ""), 0, ROUND(ROUND(J600, 2) * ROUND(IF(I600="",H600,I600),  0), 2))</f>
        <v>0</v>
      </c>
      <c r="L600" s="2"/>
      <c r="N600" s="15">
        <v>0.2</v>
      </c>
      <c r="R600" s="2">
        <v>176</v>
      </c>
    </row>
    <row r="601" spans="1:18" hidden="1" x14ac:dyDescent="0.25">
      <c r="A601" s="2" t="s">
        <v>63</v>
      </c>
    </row>
    <row r="602" spans="1:18" x14ac:dyDescent="0.25">
      <c r="A602" s="2">
        <v>9</v>
      </c>
      <c r="B602" s="9" t="s">
        <v>352</v>
      </c>
      <c r="C602" s="9"/>
      <c r="D602" s="59" t="s">
        <v>353</v>
      </c>
      <c r="E602" s="44"/>
      <c r="F602" s="44"/>
      <c r="G602" s="10" t="s">
        <v>62</v>
      </c>
      <c r="H602" s="11">
        <v>1</v>
      </c>
      <c r="I602" s="12"/>
      <c r="J602" s="13"/>
      <c r="K602" s="14">
        <f>IF(AND(H602= "",I602= ""), 0, ROUND(ROUND(J602, 2) * ROUND(IF(I602="",H602,I602),  0), 2))</f>
        <v>0</v>
      </c>
      <c r="L602" s="2"/>
      <c r="N602" s="15">
        <v>0.2</v>
      </c>
      <c r="R602" s="2">
        <v>176</v>
      </c>
    </row>
    <row r="603" spans="1:18" hidden="1" x14ac:dyDescent="0.25">
      <c r="A603" s="2" t="s">
        <v>63</v>
      </c>
    </row>
    <row r="604" spans="1:18" hidden="1" x14ac:dyDescent="0.25">
      <c r="A604" s="2" t="s">
        <v>41</v>
      </c>
    </row>
    <row r="605" spans="1:18" x14ac:dyDescent="0.25">
      <c r="A605" s="2">
        <v>5</v>
      </c>
      <c r="B605" s="4" t="s">
        <v>354</v>
      </c>
      <c r="C605" s="4"/>
      <c r="D605" s="43" t="s">
        <v>355</v>
      </c>
      <c r="E605" s="43"/>
      <c r="F605" s="43"/>
      <c r="G605" s="7"/>
      <c r="H605" s="7"/>
      <c r="I605" s="7"/>
      <c r="J605" s="7"/>
      <c r="K605" s="7"/>
      <c r="L605" s="2"/>
    </row>
    <row r="606" spans="1:18" hidden="1" x14ac:dyDescent="0.25">
      <c r="A606" s="2" t="s">
        <v>40</v>
      </c>
    </row>
    <row r="607" spans="1:18" hidden="1" x14ac:dyDescent="0.25">
      <c r="A607" s="2" t="s">
        <v>113</v>
      </c>
    </row>
    <row r="608" spans="1:18" x14ac:dyDescent="0.25">
      <c r="A608" s="2">
        <v>9</v>
      </c>
      <c r="B608" s="9" t="s">
        <v>356</v>
      </c>
      <c r="C608" s="9"/>
      <c r="D608" s="59" t="s">
        <v>357</v>
      </c>
      <c r="E608" s="44"/>
      <c r="F608" s="44"/>
      <c r="G608" s="10" t="s">
        <v>62</v>
      </c>
      <c r="H608" s="11">
        <v>1</v>
      </c>
      <c r="I608" s="12"/>
      <c r="J608" s="13"/>
      <c r="K608" s="14">
        <f>IF(AND(H608= "",I608= ""), 0, ROUND(ROUND(J608, 2) * ROUND(IF(I608="",H608,I608),  0), 2))</f>
        <v>0</v>
      </c>
      <c r="L608" s="2"/>
      <c r="N608" s="15">
        <v>0.2</v>
      </c>
      <c r="R608" s="2">
        <v>176</v>
      </c>
    </row>
    <row r="609" spans="1:18" hidden="1" x14ac:dyDescent="0.25">
      <c r="A609" s="2" t="s">
        <v>63</v>
      </c>
    </row>
    <row r="610" spans="1:18" x14ac:dyDescent="0.25">
      <c r="A610" s="2">
        <v>9</v>
      </c>
      <c r="B610" s="9" t="s">
        <v>358</v>
      </c>
      <c r="C610" s="9"/>
      <c r="D610" s="59" t="s">
        <v>359</v>
      </c>
      <c r="E610" s="44"/>
      <c r="F610" s="44"/>
      <c r="G610" s="10" t="s">
        <v>118</v>
      </c>
      <c r="H610" s="17">
        <v>55</v>
      </c>
      <c r="I610" s="18"/>
      <c r="J610" s="13"/>
      <c r="K610" s="14">
        <f>IF(AND(H610= "",I610= ""), 0, ROUND(ROUND(J610, 2) * ROUND(IF(I610="",H610,I610),  2), 2))</f>
        <v>0</v>
      </c>
      <c r="L610" s="2"/>
      <c r="N610" s="15">
        <v>0.2</v>
      </c>
      <c r="R610" s="2">
        <v>176</v>
      </c>
    </row>
    <row r="611" spans="1:18" hidden="1" x14ac:dyDescent="0.25">
      <c r="A611" s="2" t="s">
        <v>63</v>
      </c>
    </row>
    <row r="612" spans="1:18" hidden="1" x14ac:dyDescent="0.25">
      <c r="A612" s="2" t="s">
        <v>41</v>
      </c>
    </row>
    <row r="613" spans="1:18" x14ac:dyDescent="0.25">
      <c r="A613" s="2" t="s">
        <v>46</v>
      </c>
      <c r="B613" s="8"/>
      <c r="C613" s="8"/>
      <c r="D613" s="44"/>
      <c r="E613" s="44"/>
      <c r="F613" s="44"/>
      <c r="G613" s="8"/>
      <c r="H613" s="8"/>
      <c r="I613" s="8"/>
      <c r="J613" s="8"/>
      <c r="K613" s="8"/>
    </row>
    <row r="614" spans="1:18" x14ac:dyDescent="0.25">
      <c r="B614" s="8"/>
      <c r="C614" s="8"/>
      <c r="D614" s="47" t="s">
        <v>290</v>
      </c>
      <c r="E614" s="48"/>
      <c r="F614" s="48"/>
      <c r="G614" s="45"/>
      <c r="H614" s="45"/>
      <c r="I614" s="45"/>
      <c r="J614" s="45"/>
      <c r="K614" s="46"/>
    </row>
    <row r="615" spans="1:18" x14ac:dyDescent="0.25">
      <c r="B615" s="8"/>
      <c r="C615" s="8"/>
      <c r="D615" s="50"/>
      <c r="E615" s="39"/>
      <c r="F615" s="39"/>
      <c r="G615" s="39"/>
      <c r="H615" s="39"/>
      <c r="I615" s="39"/>
      <c r="J615" s="39"/>
      <c r="K615" s="49"/>
    </row>
    <row r="616" spans="1:18" x14ac:dyDescent="0.25">
      <c r="B616" s="8"/>
      <c r="C616" s="8"/>
      <c r="D616" s="53" t="s">
        <v>47</v>
      </c>
      <c r="E616" s="54"/>
      <c r="F616" s="54"/>
      <c r="G616" s="51">
        <f>SUMIF(L502:L613, IF(L501="","",L501), K502:K613)</f>
        <v>0</v>
      </c>
      <c r="H616" s="51"/>
      <c r="I616" s="51"/>
      <c r="J616" s="51"/>
      <c r="K616" s="52"/>
    </row>
    <row r="617" spans="1:18" hidden="1" x14ac:dyDescent="0.25">
      <c r="B617" s="8"/>
      <c r="C617" s="8"/>
      <c r="D617" s="57" t="s">
        <v>48</v>
      </c>
      <c r="E617" s="58"/>
      <c r="F617" s="58"/>
      <c r="G617" s="55">
        <f>ROUND(SUMIF(L502:L613, IF(L501="","",L501), K502:K613) * 0.2, 2)</f>
        <v>0</v>
      </c>
      <c r="H617" s="55"/>
      <c r="I617" s="55"/>
      <c r="J617" s="55"/>
      <c r="K617" s="56"/>
    </row>
    <row r="618" spans="1:18" hidden="1" x14ac:dyDescent="0.25">
      <c r="B618" s="8"/>
      <c r="C618" s="8"/>
      <c r="D618" s="53" t="s">
        <v>49</v>
      </c>
      <c r="E618" s="54"/>
      <c r="F618" s="54"/>
      <c r="G618" s="51">
        <f>SUM(G616:G617)</f>
        <v>0</v>
      </c>
      <c r="H618" s="51"/>
      <c r="I618" s="51"/>
      <c r="J618" s="51"/>
      <c r="K618" s="52"/>
    </row>
    <row r="619" spans="1:18" ht="30" customHeight="1" x14ac:dyDescent="0.25">
      <c r="A619" s="2">
        <v>4</v>
      </c>
      <c r="B619" s="4" t="s">
        <v>360</v>
      </c>
      <c r="C619" s="4"/>
      <c r="D619" s="42" t="s">
        <v>361</v>
      </c>
      <c r="E619" s="42"/>
      <c r="F619" s="42"/>
      <c r="G619" s="6"/>
      <c r="H619" s="6"/>
      <c r="I619" s="6"/>
      <c r="J619" s="6"/>
      <c r="K619" s="6"/>
      <c r="L619" s="2"/>
    </row>
    <row r="620" spans="1:18" x14ac:dyDescent="0.25">
      <c r="A620" s="2">
        <v>5</v>
      </c>
      <c r="B620" s="4" t="s">
        <v>362</v>
      </c>
      <c r="C620" s="4"/>
      <c r="D620" s="43" t="s">
        <v>292</v>
      </c>
      <c r="E620" s="43"/>
      <c r="F620" s="43"/>
      <c r="G620" s="7"/>
      <c r="H620" s="7"/>
      <c r="I620" s="7"/>
      <c r="J620" s="7"/>
      <c r="K620" s="7"/>
      <c r="L620" s="2"/>
    </row>
    <row r="621" spans="1:18" hidden="1" x14ac:dyDescent="0.25">
      <c r="A621" s="2" t="s">
        <v>40</v>
      </c>
    </row>
    <row r="622" spans="1:18" hidden="1" x14ac:dyDescent="0.25">
      <c r="A622" s="2" t="s">
        <v>113</v>
      </c>
    </row>
    <row r="623" spans="1:18" ht="22.5" customHeight="1" x14ac:dyDescent="0.25">
      <c r="A623" s="2">
        <v>9</v>
      </c>
      <c r="B623" s="9" t="s">
        <v>363</v>
      </c>
      <c r="C623" s="9"/>
      <c r="D623" s="59" t="s">
        <v>364</v>
      </c>
      <c r="E623" s="44"/>
      <c r="F623" s="44"/>
      <c r="G623" s="10" t="s">
        <v>118</v>
      </c>
      <c r="H623" s="17">
        <v>4</v>
      </c>
      <c r="I623" s="18"/>
      <c r="J623" s="13"/>
      <c r="K623" s="14">
        <f>IF(AND(H623= "",I623= ""), 0, ROUND(ROUND(J623, 2) * ROUND(IF(I623="",H623,I623),  2), 2))</f>
        <v>0</v>
      </c>
      <c r="L623" s="2"/>
      <c r="N623" s="15">
        <v>0.2</v>
      </c>
      <c r="R623" s="2">
        <v>176</v>
      </c>
    </row>
    <row r="624" spans="1:18" hidden="1" x14ac:dyDescent="0.25">
      <c r="A624" s="2" t="s">
        <v>63</v>
      </c>
    </row>
    <row r="625" spans="1:18" ht="22.5" customHeight="1" x14ac:dyDescent="0.25">
      <c r="A625" s="2">
        <v>9</v>
      </c>
      <c r="B625" s="9" t="s">
        <v>365</v>
      </c>
      <c r="C625" s="9"/>
      <c r="D625" s="59" t="s">
        <v>366</v>
      </c>
      <c r="E625" s="44"/>
      <c r="F625" s="44"/>
      <c r="G625" s="10" t="s">
        <v>118</v>
      </c>
      <c r="H625" s="17">
        <v>6</v>
      </c>
      <c r="I625" s="18"/>
      <c r="J625" s="13"/>
      <c r="K625" s="14">
        <f>IF(AND(H625= "",I625= ""), 0, ROUND(ROUND(J625, 2) * ROUND(IF(I625="",H625,I625),  2), 2))</f>
        <v>0</v>
      </c>
      <c r="L625" s="2"/>
      <c r="N625" s="15">
        <v>0.2</v>
      </c>
      <c r="R625" s="2">
        <v>176</v>
      </c>
    </row>
    <row r="626" spans="1:18" hidden="1" x14ac:dyDescent="0.25">
      <c r="A626" s="2" t="s">
        <v>63</v>
      </c>
    </row>
    <row r="627" spans="1:18" ht="22.5" customHeight="1" x14ac:dyDescent="0.25">
      <c r="A627" s="2">
        <v>9</v>
      </c>
      <c r="B627" s="9" t="s">
        <v>367</v>
      </c>
      <c r="C627" s="9"/>
      <c r="D627" s="59" t="s">
        <v>368</v>
      </c>
      <c r="E627" s="44"/>
      <c r="F627" s="44"/>
      <c r="G627" s="10" t="s">
        <v>118</v>
      </c>
      <c r="H627" s="17">
        <v>4</v>
      </c>
      <c r="I627" s="18"/>
      <c r="J627" s="13"/>
      <c r="K627" s="14">
        <f>IF(AND(H627= "",I627= ""), 0, ROUND(ROUND(J627, 2) * ROUND(IF(I627="",H627,I627),  2), 2))</f>
        <v>0</v>
      </c>
      <c r="L627" s="2"/>
      <c r="N627" s="15">
        <v>0.2</v>
      </c>
      <c r="R627" s="2">
        <v>176</v>
      </c>
    </row>
    <row r="628" spans="1:18" hidden="1" x14ac:dyDescent="0.25">
      <c r="A628" s="2" t="s">
        <v>63</v>
      </c>
    </row>
    <row r="629" spans="1:18" ht="22.5" customHeight="1" x14ac:dyDescent="0.25">
      <c r="A629" s="2">
        <v>9</v>
      </c>
      <c r="B629" s="9" t="s">
        <v>369</v>
      </c>
      <c r="C629" s="9"/>
      <c r="D629" s="59" t="s">
        <v>370</v>
      </c>
      <c r="E629" s="44"/>
      <c r="F629" s="44"/>
      <c r="G629" s="10" t="s">
        <v>118</v>
      </c>
      <c r="H629" s="17">
        <v>6</v>
      </c>
      <c r="I629" s="18"/>
      <c r="J629" s="13"/>
      <c r="K629" s="14">
        <f>IF(AND(H629= "",I629= ""), 0, ROUND(ROUND(J629, 2) * ROUND(IF(I629="",H629,I629),  2), 2))</f>
        <v>0</v>
      </c>
      <c r="L629" s="2"/>
      <c r="N629" s="15">
        <v>0.2</v>
      </c>
      <c r="R629" s="2">
        <v>176</v>
      </c>
    </row>
    <row r="630" spans="1:18" hidden="1" x14ac:dyDescent="0.25">
      <c r="A630" s="2" t="s">
        <v>63</v>
      </c>
    </row>
    <row r="631" spans="1:18" ht="22.5" customHeight="1" x14ac:dyDescent="0.25">
      <c r="A631" s="2">
        <v>9</v>
      </c>
      <c r="B631" s="9" t="s">
        <v>371</v>
      </c>
      <c r="C631" s="9"/>
      <c r="D631" s="59" t="s">
        <v>372</v>
      </c>
      <c r="E631" s="44"/>
      <c r="F631" s="44"/>
      <c r="G631" s="10" t="s">
        <v>118</v>
      </c>
      <c r="H631" s="17">
        <v>24</v>
      </c>
      <c r="I631" s="18"/>
      <c r="J631" s="13"/>
      <c r="K631" s="14">
        <f>IF(AND(H631= "",I631= ""), 0, ROUND(ROUND(J631, 2) * ROUND(IF(I631="",H631,I631),  2), 2))</f>
        <v>0</v>
      </c>
      <c r="L631" s="2"/>
      <c r="N631" s="15">
        <v>0.2</v>
      </c>
      <c r="R631" s="2">
        <v>176</v>
      </c>
    </row>
    <row r="632" spans="1:18" hidden="1" x14ac:dyDescent="0.25">
      <c r="A632" s="2" t="s">
        <v>140</v>
      </c>
    </row>
    <row r="633" spans="1:18" hidden="1" x14ac:dyDescent="0.25">
      <c r="A633" s="2" t="s">
        <v>63</v>
      </c>
    </row>
    <row r="634" spans="1:18" ht="22.5" customHeight="1" x14ac:dyDescent="0.25">
      <c r="A634" s="2">
        <v>9</v>
      </c>
      <c r="B634" s="9" t="s">
        <v>373</v>
      </c>
      <c r="C634" s="9"/>
      <c r="D634" s="59" t="s">
        <v>374</v>
      </c>
      <c r="E634" s="44"/>
      <c r="F634" s="44"/>
      <c r="G634" s="10" t="s">
        <v>118</v>
      </c>
      <c r="H634" s="17">
        <v>97</v>
      </c>
      <c r="I634" s="18"/>
      <c r="J634" s="13"/>
      <c r="K634" s="14">
        <f>IF(AND(H634= "",I634= ""), 0, ROUND(ROUND(J634, 2) * ROUND(IF(I634="",H634,I634),  2), 2))</f>
        <v>0</v>
      </c>
      <c r="L634" s="2"/>
      <c r="N634" s="15">
        <v>0.2</v>
      </c>
      <c r="R634" s="2">
        <v>176</v>
      </c>
    </row>
    <row r="635" spans="1:18" hidden="1" x14ac:dyDescent="0.25">
      <c r="A635" s="2" t="s">
        <v>140</v>
      </c>
    </row>
    <row r="636" spans="1:18" hidden="1" x14ac:dyDescent="0.25">
      <c r="A636" s="2" t="s">
        <v>63</v>
      </c>
    </row>
    <row r="637" spans="1:18" hidden="1" x14ac:dyDescent="0.25">
      <c r="A637" s="2" t="s">
        <v>41</v>
      </c>
    </row>
    <row r="638" spans="1:18" x14ac:dyDescent="0.25">
      <c r="A638" s="2">
        <v>5</v>
      </c>
      <c r="B638" s="4" t="s">
        <v>375</v>
      </c>
      <c r="C638" s="4"/>
      <c r="D638" s="43" t="s">
        <v>317</v>
      </c>
      <c r="E638" s="43"/>
      <c r="F638" s="43"/>
      <c r="G638" s="7"/>
      <c r="H638" s="7"/>
      <c r="I638" s="7"/>
      <c r="J638" s="7"/>
      <c r="K638" s="7"/>
      <c r="L638" s="2"/>
    </row>
    <row r="639" spans="1:18" hidden="1" x14ac:dyDescent="0.25">
      <c r="A639" s="2" t="s">
        <v>40</v>
      </c>
    </row>
    <row r="640" spans="1:18" hidden="1" x14ac:dyDescent="0.25">
      <c r="A640" s="2" t="s">
        <v>113</v>
      </c>
    </row>
    <row r="641" spans="1:18" ht="22.5" customHeight="1" x14ac:dyDescent="0.25">
      <c r="A641" s="2">
        <v>9</v>
      </c>
      <c r="B641" s="9" t="s">
        <v>376</v>
      </c>
      <c r="C641" s="9"/>
      <c r="D641" s="59" t="s">
        <v>377</v>
      </c>
      <c r="E641" s="44"/>
      <c r="F641" s="44"/>
      <c r="G641" s="10" t="s">
        <v>6</v>
      </c>
      <c r="H641" s="11">
        <v>4</v>
      </c>
      <c r="I641" s="12"/>
      <c r="J641" s="13"/>
      <c r="K641" s="14">
        <f>IF(AND(H641= "",I641= ""), 0, ROUND(ROUND(J641, 2) * ROUND(IF(I641="",H641,I641),  0), 2))</f>
        <v>0</v>
      </c>
      <c r="L641" s="2"/>
      <c r="N641" s="15">
        <v>0.2</v>
      </c>
      <c r="R641" s="2">
        <v>176</v>
      </c>
    </row>
    <row r="642" spans="1:18" hidden="1" x14ac:dyDescent="0.25">
      <c r="A642" s="2" t="s">
        <v>63</v>
      </c>
    </row>
    <row r="643" spans="1:18" hidden="1" x14ac:dyDescent="0.25">
      <c r="A643" s="2" t="s">
        <v>41</v>
      </c>
    </row>
    <row r="644" spans="1:18" x14ac:dyDescent="0.25">
      <c r="A644" s="2">
        <v>5</v>
      </c>
      <c r="B644" s="4" t="s">
        <v>378</v>
      </c>
      <c r="C644" s="4"/>
      <c r="D644" s="43" t="s">
        <v>321</v>
      </c>
      <c r="E644" s="43"/>
      <c r="F644" s="43"/>
      <c r="G644" s="7"/>
      <c r="H644" s="7"/>
      <c r="I644" s="7"/>
      <c r="J644" s="7"/>
      <c r="K644" s="7"/>
      <c r="L644" s="2"/>
    </row>
    <row r="645" spans="1:18" hidden="1" x14ac:dyDescent="0.25">
      <c r="A645" s="2" t="s">
        <v>40</v>
      </c>
    </row>
    <row r="646" spans="1:18" hidden="1" x14ac:dyDescent="0.25">
      <c r="A646" s="2" t="s">
        <v>113</v>
      </c>
    </row>
    <row r="647" spans="1:18" ht="22.5" customHeight="1" x14ac:dyDescent="0.25">
      <c r="A647" s="2">
        <v>9</v>
      </c>
      <c r="B647" s="9" t="s">
        <v>379</v>
      </c>
      <c r="C647" s="9"/>
      <c r="D647" s="59" t="s">
        <v>380</v>
      </c>
      <c r="E647" s="44"/>
      <c r="F647" s="44"/>
      <c r="G647" s="10" t="s">
        <v>6</v>
      </c>
      <c r="H647" s="11">
        <v>4</v>
      </c>
      <c r="I647" s="12"/>
      <c r="J647" s="13"/>
      <c r="K647" s="14">
        <f>IF(AND(H647= "",I647= ""), 0, ROUND(ROUND(J647, 2) * ROUND(IF(I647="",H647,I647),  0), 2))</f>
        <v>0</v>
      </c>
      <c r="L647" s="2"/>
      <c r="N647" s="15">
        <v>0.2</v>
      </c>
      <c r="R647" s="2">
        <v>176</v>
      </c>
    </row>
    <row r="648" spans="1:18" hidden="1" x14ac:dyDescent="0.25">
      <c r="A648" s="2" t="s">
        <v>63</v>
      </c>
    </row>
    <row r="649" spans="1:18" hidden="1" x14ac:dyDescent="0.25">
      <c r="A649" s="2" t="s">
        <v>41</v>
      </c>
    </row>
    <row r="650" spans="1:18" x14ac:dyDescent="0.25">
      <c r="A650" s="2">
        <v>5</v>
      </c>
      <c r="B650" s="4" t="s">
        <v>381</v>
      </c>
      <c r="C650" s="4"/>
      <c r="D650" s="43" t="s">
        <v>355</v>
      </c>
      <c r="E650" s="43"/>
      <c r="F650" s="43"/>
      <c r="G650" s="7"/>
      <c r="H650" s="7"/>
      <c r="I650" s="7"/>
      <c r="J650" s="7"/>
      <c r="K650" s="7"/>
      <c r="L650" s="2"/>
    </row>
    <row r="651" spans="1:18" hidden="1" x14ac:dyDescent="0.25">
      <c r="A651" s="2" t="s">
        <v>40</v>
      </c>
    </row>
    <row r="652" spans="1:18" hidden="1" x14ac:dyDescent="0.25">
      <c r="A652" s="2" t="s">
        <v>113</v>
      </c>
    </row>
    <row r="653" spans="1:18" x14ac:dyDescent="0.25">
      <c r="A653" s="2">
        <v>9</v>
      </c>
      <c r="B653" s="9" t="s">
        <v>382</v>
      </c>
      <c r="C653" s="9"/>
      <c r="D653" s="59" t="s">
        <v>383</v>
      </c>
      <c r="E653" s="44"/>
      <c r="F653" s="44"/>
      <c r="G653" s="10" t="s">
        <v>62</v>
      </c>
      <c r="H653" s="11">
        <v>1</v>
      </c>
      <c r="I653" s="12"/>
      <c r="J653" s="13"/>
      <c r="K653" s="14">
        <f>IF(AND(H653= "",I653= ""), 0, ROUND(ROUND(J653, 2) * ROUND(IF(I653="",H653,I653),  0), 2))</f>
        <v>0</v>
      </c>
      <c r="L653" s="2"/>
      <c r="N653" s="15">
        <v>0.2</v>
      </c>
      <c r="R653" s="2">
        <v>176</v>
      </c>
    </row>
    <row r="654" spans="1:18" hidden="1" x14ac:dyDescent="0.25">
      <c r="A654" s="2" t="s">
        <v>63</v>
      </c>
    </row>
    <row r="655" spans="1:18" hidden="1" x14ac:dyDescent="0.25">
      <c r="A655" s="2" t="s">
        <v>41</v>
      </c>
    </row>
    <row r="656" spans="1:18" x14ac:dyDescent="0.25">
      <c r="A656" s="2" t="s">
        <v>46</v>
      </c>
      <c r="B656" s="8"/>
      <c r="C656" s="8"/>
      <c r="D656" s="44"/>
      <c r="E656" s="44"/>
      <c r="F656" s="44"/>
      <c r="G656" s="8"/>
      <c r="H656" s="8"/>
      <c r="I656" s="8"/>
      <c r="J656" s="8"/>
      <c r="K656" s="8"/>
    </row>
    <row r="657" spans="1:12" x14ac:dyDescent="0.25">
      <c r="B657" s="8"/>
      <c r="C657" s="8"/>
      <c r="D657" s="47" t="s">
        <v>361</v>
      </c>
      <c r="E657" s="48"/>
      <c r="F657" s="48"/>
      <c r="G657" s="45"/>
      <c r="H657" s="45"/>
      <c r="I657" s="45"/>
      <c r="J657" s="45"/>
      <c r="K657" s="46"/>
    </row>
    <row r="658" spans="1:12" x14ac:dyDescent="0.25">
      <c r="B658" s="8"/>
      <c r="C658" s="8"/>
      <c r="D658" s="50"/>
      <c r="E658" s="39"/>
      <c r="F658" s="39"/>
      <c r="G658" s="39"/>
      <c r="H658" s="39"/>
      <c r="I658" s="39"/>
      <c r="J658" s="39"/>
      <c r="K658" s="49"/>
    </row>
    <row r="659" spans="1:12" x14ac:dyDescent="0.25">
      <c r="B659" s="8"/>
      <c r="C659" s="8"/>
      <c r="D659" s="53" t="s">
        <v>47</v>
      </c>
      <c r="E659" s="54"/>
      <c r="F659" s="54"/>
      <c r="G659" s="51">
        <f>SUMIF(L620:L656, IF(L619="","",L619), K620:K656)</f>
        <v>0</v>
      </c>
      <c r="H659" s="51"/>
      <c r="I659" s="51"/>
      <c r="J659" s="51"/>
      <c r="K659" s="52"/>
    </row>
    <row r="660" spans="1:12" hidden="1" x14ac:dyDescent="0.25">
      <c r="B660" s="8"/>
      <c r="C660" s="8"/>
      <c r="D660" s="57" t="s">
        <v>48</v>
      </c>
      <c r="E660" s="58"/>
      <c r="F660" s="58"/>
      <c r="G660" s="55">
        <f>ROUND(SUMIF(L620:L656, IF(L619="","",L619), K620:K656) * 0.2, 2)</f>
        <v>0</v>
      </c>
      <c r="H660" s="55"/>
      <c r="I660" s="55"/>
      <c r="J660" s="55"/>
      <c r="K660" s="56"/>
    </row>
    <row r="661" spans="1:12" hidden="1" x14ac:dyDescent="0.25">
      <c r="B661" s="8"/>
      <c r="C661" s="8"/>
      <c r="D661" s="53" t="s">
        <v>49</v>
      </c>
      <c r="E661" s="54"/>
      <c r="F661" s="54"/>
      <c r="G661" s="51">
        <f>SUM(G659:G660)</f>
        <v>0</v>
      </c>
      <c r="H661" s="51"/>
      <c r="I661" s="51"/>
      <c r="J661" s="51"/>
      <c r="K661" s="52"/>
    </row>
    <row r="662" spans="1:12" x14ac:dyDescent="0.25">
      <c r="A662" s="2">
        <v>4</v>
      </c>
      <c r="B662" s="4" t="s">
        <v>384</v>
      </c>
      <c r="C662" s="4"/>
      <c r="D662" s="42" t="s">
        <v>385</v>
      </c>
      <c r="E662" s="42"/>
      <c r="F662" s="42"/>
      <c r="G662" s="6"/>
      <c r="H662" s="6"/>
      <c r="I662" s="6"/>
      <c r="J662" s="6"/>
      <c r="K662" s="6"/>
      <c r="L662" s="2"/>
    </row>
    <row r="663" spans="1:12" x14ac:dyDescent="0.25">
      <c r="A663" s="2">
        <v>5</v>
      </c>
      <c r="B663" s="4" t="s">
        <v>386</v>
      </c>
      <c r="C663" s="4"/>
      <c r="D663" s="43" t="s">
        <v>387</v>
      </c>
      <c r="E663" s="43"/>
      <c r="F663" s="43"/>
      <c r="G663" s="7"/>
      <c r="H663" s="7"/>
      <c r="I663" s="7"/>
      <c r="J663" s="7"/>
      <c r="K663" s="7"/>
      <c r="L663" s="2"/>
    </row>
    <row r="664" spans="1:12" hidden="1" x14ac:dyDescent="0.25">
      <c r="A664" s="2" t="s">
        <v>40</v>
      </c>
    </row>
    <row r="665" spans="1:12" hidden="1" x14ac:dyDescent="0.25">
      <c r="A665" s="2" t="s">
        <v>40</v>
      </c>
    </row>
    <row r="666" spans="1:12" x14ac:dyDescent="0.25">
      <c r="A666" s="2">
        <v>8</v>
      </c>
      <c r="B666" s="9" t="s">
        <v>388</v>
      </c>
      <c r="C666" s="9"/>
      <c r="D666" s="61" t="s">
        <v>249</v>
      </c>
      <c r="E666" s="61"/>
      <c r="F666" s="61"/>
      <c r="G666" s="8"/>
      <c r="H666" s="8"/>
      <c r="I666" s="8"/>
      <c r="J666" s="8"/>
      <c r="K666" s="19"/>
      <c r="L666" s="2"/>
    </row>
    <row r="667" spans="1:12" hidden="1" x14ac:dyDescent="0.25">
      <c r="A667" s="2" t="s">
        <v>90</v>
      </c>
    </row>
    <row r="668" spans="1:12" hidden="1" x14ac:dyDescent="0.25">
      <c r="A668" s="2" t="s">
        <v>41</v>
      </c>
    </row>
    <row r="669" spans="1:12" x14ac:dyDescent="0.25">
      <c r="A669" s="2">
        <v>5</v>
      </c>
      <c r="B669" s="4" t="s">
        <v>389</v>
      </c>
      <c r="C669" s="4"/>
      <c r="D669" s="43" t="s">
        <v>390</v>
      </c>
      <c r="E669" s="43"/>
      <c r="F669" s="43"/>
      <c r="G669" s="7"/>
      <c r="H669" s="7"/>
      <c r="I669" s="7"/>
      <c r="J669" s="7"/>
      <c r="K669" s="7"/>
      <c r="L669" s="2"/>
    </row>
    <row r="670" spans="1:12" hidden="1" x14ac:dyDescent="0.25">
      <c r="A670" s="2" t="s">
        <v>391</v>
      </c>
    </row>
    <row r="671" spans="1:12" hidden="1" x14ac:dyDescent="0.25">
      <c r="A671" s="2" t="s">
        <v>40</v>
      </c>
    </row>
    <row r="672" spans="1:12" hidden="1" x14ac:dyDescent="0.25">
      <c r="A672" s="2" t="s">
        <v>40</v>
      </c>
    </row>
    <row r="673" spans="1:18" hidden="1" x14ac:dyDescent="0.25">
      <c r="A673" s="2" t="s">
        <v>40</v>
      </c>
    </row>
    <row r="674" spans="1:18" hidden="1" x14ac:dyDescent="0.25">
      <c r="A674" s="2" t="s">
        <v>113</v>
      </c>
    </row>
    <row r="675" spans="1:18" ht="22.5" customHeight="1" x14ac:dyDescent="0.25">
      <c r="A675" s="2">
        <v>9</v>
      </c>
      <c r="B675" s="9" t="s">
        <v>392</v>
      </c>
      <c r="C675" s="9"/>
      <c r="D675" s="59" t="s">
        <v>393</v>
      </c>
      <c r="E675" s="44"/>
      <c r="F675" s="44"/>
      <c r="G675" s="10" t="s">
        <v>118</v>
      </c>
      <c r="H675" s="17">
        <v>180</v>
      </c>
      <c r="I675" s="18"/>
      <c r="J675" s="13"/>
      <c r="K675" s="14">
        <f>IF(AND(H675= "",I675= ""), 0, ROUND(ROUND(J675, 2) * ROUND(IF(I675="",H675,I675),  2), 2))</f>
        <v>0</v>
      </c>
      <c r="L675" s="2"/>
      <c r="N675" s="15">
        <v>0.2</v>
      </c>
      <c r="R675" s="2">
        <v>176</v>
      </c>
    </row>
    <row r="676" spans="1:18" hidden="1" x14ac:dyDescent="0.25">
      <c r="A676" s="2" t="s">
        <v>63</v>
      </c>
    </row>
    <row r="677" spans="1:18" ht="22.5" customHeight="1" x14ac:dyDescent="0.25">
      <c r="A677" s="2">
        <v>9</v>
      </c>
      <c r="B677" s="9" t="s">
        <v>394</v>
      </c>
      <c r="C677" s="9"/>
      <c r="D677" s="59" t="s">
        <v>395</v>
      </c>
      <c r="E677" s="44"/>
      <c r="F677" s="44"/>
      <c r="G677" s="10" t="s">
        <v>6</v>
      </c>
      <c r="H677" s="11">
        <v>1</v>
      </c>
      <c r="I677" s="12"/>
      <c r="J677" s="13"/>
      <c r="K677" s="14">
        <f>IF(AND(H677= "",I677= ""), 0, ROUND(ROUND(J677, 2) * ROUND(IF(I677="",H677,I677),  0), 2))</f>
        <v>0</v>
      </c>
      <c r="L677" s="2"/>
      <c r="N677" s="15">
        <v>0.2</v>
      </c>
      <c r="R677" s="2">
        <v>176</v>
      </c>
    </row>
    <row r="678" spans="1:18" hidden="1" x14ac:dyDescent="0.25">
      <c r="A678" s="2" t="s">
        <v>63</v>
      </c>
    </row>
    <row r="679" spans="1:18" ht="22.5" customHeight="1" x14ac:dyDescent="0.25">
      <c r="A679" s="2">
        <v>9</v>
      </c>
      <c r="B679" s="9" t="s">
        <v>396</v>
      </c>
      <c r="C679" s="9"/>
      <c r="D679" s="59" t="s">
        <v>397</v>
      </c>
      <c r="E679" s="44"/>
      <c r="F679" s="44"/>
      <c r="G679" s="10" t="s">
        <v>6</v>
      </c>
      <c r="H679" s="11">
        <v>2</v>
      </c>
      <c r="I679" s="12"/>
      <c r="J679" s="13"/>
      <c r="K679" s="14">
        <f>IF(AND(H679= "",I679= ""), 0, ROUND(ROUND(J679, 2) * ROUND(IF(I679="",H679,I679),  0), 2))</f>
        <v>0</v>
      </c>
      <c r="L679" s="2"/>
      <c r="N679" s="15">
        <v>0.2</v>
      </c>
      <c r="R679" s="2">
        <v>176</v>
      </c>
    </row>
    <row r="680" spans="1:18" hidden="1" x14ac:dyDescent="0.25">
      <c r="A680" s="2" t="s">
        <v>63</v>
      </c>
    </row>
    <row r="681" spans="1:18" ht="22.5" customHeight="1" x14ac:dyDescent="0.25">
      <c r="A681" s="2">
        <v>9</v>
      </c>
      <c r="B681" s="9" t="s">
        <v>398</v>
      </c>
      <c r="C681" s="9"/>
      <c r="D681" s="59" t="s">
        <v>399</v>
      </c>
      <c r="E681" s="44"/>
      <c r="F681" s="44"/>
      <c r="G681" s="10" t="s">
        <v>6</v>
      </c>
      <c r="H681" s="11">
        <v>3</v>
      </c>
      <c r="I681" s="12"/>
      <c r="J681" s="13"/>
      <c r="K681" s="14">
        <f>IF(AND(H681= "",I681= ""), 0, ROUND(ROUND(J681, 2) * ROUND(IF(I681="",H681,I681),  0), 2))</f>
        <v>0</v>
      </c>
      <c r="L681" s="2"/>
      <c r="N681" s="15">
        <v>0.2</v>
      </c>
      <c r="R681" s="2">
        <v>176</v>
      </c>
    </row>
    <row r="682" spans="1:18" hidden="1" x14ac:dyDescent="0.25">
      <c r="A682" s="2" t="s">
        <v>63</v>
      </c>
    </row>
    <row r="683" spans="1:18" ht="22.5" customHeight="1" x14ac:dyDescent="0.25">
      <c r="A683" s="2">
        <v>9</v>
      </c>
      <c r="B683" s="9" t="s">
        <v>400</v>
      </c>
      <c r="C683" s="9"/>
      <c r="D683" s="59" t="s">
        <v>401</v>
      </c>
      <c r="E683" s="44"/>
      <c r="F683" s="44"/>
      <c r="G683" s="10" t="s">
        <v>6</v>
      </c>
      <c r="H683" s="11">
        <v>1</v>
      </c>
      <c r="I683" s="12"/>
      <c r="J683" s="13"/>
      <c r="K683" s="14">
        <f>IF(AND(H683= "",I683= ""), 0, ROUND(ROUND(J683, 2) * ROUND(IF(I683="",H683,I683),  0), 2))</f>
        <v>0</v>
      </c>
      <c r="L683" s="2"/>
      <c r="N683" s="15">
        <v>0.2</v>
      </c>
      <c r="R683" s="2">
        <v>176</v>
      </c>
    </row>
    <row r="684" spans="1:18" hidden="1" x14ac:dyDescent="0.25">
      <c r="A684" s="2" t="s">
        <v>63</v>
      </c>
    </row>
    <row r="685" spans="1:18" ht="22.5" customHeight="1" x14ac:dyDescent="0.25">
      <c r="A685" s="2">
        <v>9</v>
      </c>
      <c r="B685" s="9" t="s">
        <v>402</v>
      </c>
      <c r="C685" s="9"/>
      <c r="D685" s="59" t="s">
        <v>403</v>
      </c>
      <c r="E685" s="44"/>
      <c r="F685" s="44"/>
      <c r="G685" s="10" t="s">
        <v>6</v>
      </c>
      <c r="H685" s="11">
        <v>1</v>
      </c>
      <c r="I685" s="12"/>
      <c r="J685" s="13"/>
      <c r="K685" s="14">
        <f>IF(AND(H685= "",I685= ""), 0, ROUND(ROUND(J685, 2) * ROUND(IF(I685="",H685,I685),  0), 2))</f>
        <v>0</v>
      </c>
      <c r="L685" s="2"/>
      <c r="N685" s="15">
        <v>0.2</v>
      </c>
      <c r="R685" s="2">
        <v>176</v>
      </c>
    </row>
    <row r="686" spans="1:18" hidden="1" x14ac:dyDescent="0.25">
      <c r="A686" s="2" t="s">
        <v>63</v>
      </c>
    </row>
    <row r="687" spans="1:18" hidden="1" x14ac:dyDescent="0.25">
      <c r="A687" s="2" t="s">
        <v>41</v>
      </c>
    </row>
    <row r="688" spans="1:18" x14ac:dyDescent="0.25">
      <c r="A688" s="2" t="s">
        <v>46</v>
      </c>
      <c r="B688" s="8"/>
      <c r="C688" s="8"/>
      <c r="D688" s="44"/>
      <c r="E688" s="44"/>
      <c r="F688" s="44"/>
      <c r="G688" s="8"/>
      <c r="H688" s="8"/>
      <c r="I688" s="8"/>
      <c r="J688" s="8"/>
      <c r="K688" s="8"/>
    </row>
    <row r="689" spans="1:12" x14ac:dyDescent="0.25">
      <c r="B689" s="8"/>
      <c r="C689" s="8"/>
      <c r="D689" s="47" t="s">
        <v>385</v>
      </c>
      <c r="E689" s="48"/>
      <c r="F689" s="48"/>
      <c r="G689" s="45"/>
      <c r="H689" s="45"/>
      <c r="I689" s="45"/>
      <c r="J689" s="45"/>
      <c r="K689" s="46"/>
    </row>
    <row r="690" spans="1:12" x14ac:dyDescent="0.25">
      <c r="B690" s="8"/>
      <c r="C690" s="8"/>
      <c r="D690" s="50"/>
      <c r="E690" s="39"/>
      <c r="F690" s="39"/>
      <c r="G690" s="39"/>
      <c r="H690" s="39"/>
      <c r="I690" s="39"/>
      <c r="J690" s="39"/>
      <c r="K690" s="49"/>
    </row>
    <row r="691" spans="1:12" x14ac:dyDescent="0.25">
      <c r="B691" s="8"/>
      <c r="C691" s="8"/>
      <c r="D691" s="53" t="s">
        <v>47</v>
      </c>
      <c r="E691" s="54"/>
      <c r="F691" s="54"/>
      <c r="G691" s="51">
        <f>SUMIF(L663:L688, IF(L662="","",L662), K663:K688)</f>
        <v>0</v>
      </c>
      <c r="H691" s="51"/>
      <c r="I691" s="51"/>
      <c r="J691" s="51"/>
      <c r="K691" s="52"/>
    </row>
    <row r="692" spans="1:12" hidden="1" x14ac:dyDescent="0.25">
      <c r="B692" s="8"/>
      <c r="C692" s="8"/>
      <c r="D692" s="57" t="s">
        <v>48</v>
      </c>
      <c r="E692" s="58"/>
      <c r="F692" s="58"/>
      <c r="G692" s="55">
        <f>ROUND(SUMIF(L663:L688, IF(L662="","",L662), K663:K688) * 0.2, 2)</f>
        <v>0</v>
      </c>
      <c r="H692" s="55"/>
      <c r="I692" s="55"/>
      <c r="J692" s="55"/>
      <c r="K692" s="56"/>
    </row>
    <row r="693" spans="1:12" hidden="1" x14ac:dyDescent="0.25">
      <c r="B693" s="8"/>
      <c r="C693" s="8"/>
      <c r="D693" s="53" t="s">
        <v>49</v>
      </c>
      <c r="E693" s="54"/>
      <c r="F693" s="54"/>
      <c r="G693" s="51">
        <f>SUM(G691:G692)</f>
        <v>0</v>
      </c>
      <c r="H693" s="51"/>
      <c r="I693" s="51"/>
      <c r="J693" s="51"/>
      <c r="K693" s="52"/>
    </row>
    <row r="694" spans="1:12" x14ac:dyDescent="0.25">
      <c r="A694" s="2">
        <v>4</v>
      </c>
      <c r="B694" s="4" t="s">
        <v>404</v>
      </c>
      <c r="C694" s="4"/>
      <c r="D694" s="42" t="s">
        <v>405</v>
      </c>
      <c r="E694" s="42"/>
      <c r="F694" s="42"/>
      <c r="G694" s="6"/>
      <c r="H694" s="6"/>
      <c r="I694" s="6"/>
      <c r="J694" s="6"/>
      <c r="K694" s="6"/>
      <c r="L694" s="2"/>
    </row>
    <row r="695" spans="1:12" x14ac:dyDescent="0.25">
      <c r="A695" s="2">
        <v>5</v>
      </c>
      <c r="B695" s="4" t="s">
        <v>406</v>
      </c>
      <c r="C695" s="4"/>
      <c r="D695" s="43" t="s">
        <v>387</v>
      </c>
      <c r="E695" s="43"/>
      <c r="F695" s="43"/>
      <c r="G695" s="7"/>
      <c r="H695" s="7"/>
      <c r="I695" s="7"/>
      <c r="J695" s="7"/>
      <c r="K695" s="7"/>
      <c r="L695" s="2"/>
    </row>
    <row r="696" spans="1:12" hidden="1" x14ac:dyDescent="0.25">
      <c r="A696" s="2" t="s">
        <v>40</v>
      </c>
    </row>
    <row r="697" spans="1:12" hidden="1" x14ac:dyDescent="0.25">
      <c r="A697" s="2" t="s">
        <v>40</v>
      </c>
    </row>
    <row r="698" spans="1:12" x14ac:dyDescent="0.25">
      <c r="A698" s="2">
        <v>8</v>
      </c>
      <c r="B698" s="9" t="s">
        <v>407</v>
      </c>
      <c r="C698" s="9"/>
      <c r="D698" s="61" t="s">
        <v>249</v>
      </c>
      <c r="E698" s="61"/>
      <c r="F698" s="61"/>
      <c r="G698" s="8"/>
      <c r="H698" s="8"/>
      <c r="I698" s="8"/>
      <c r="J698" s="8"/>
      <c r="K698" s="19"/>
      <c r="L698" s="2"/>
    </row>
    <row r="699" spans="1:12" hidden="1" x14ac:dyDescent="0.25">
      <c r="A699" s="2" t="s">
        <v>90</v>
      </c>
    </row>
    <row r="700" spans="1:12" hidden="1" x14ac:dyDescent="0.25">
      <c r="A700" s="2" t="s">
        <v>41</v>
      </c>
    </row>
    <row r="701" spans="1:12" x14ac:dyDescent="0.25">
      <c r="A701" s="2">
        <v>5</v>
      </c>
      <c r="B701" s="4" t="s">
        <v>408</v>
      </c>
      <c r="C701" s="4"/>
      <c r="D701" s="43" t="s">
        <v>390</v>
      </c>
      <c r="E701" s="43"/>
      <c r="F701" s="43"/>
      <c r="G701" s="7"/>
      <c r="H701" s="7"/>
      <c r="I701" s="7"/>
      <c r="J701" s="7"/>
      <c r="K701" s="7"/>
      <c r="L701" s="2"/>
    </row>
    <row r="702" spans="1:12" hidden="1" x14ac:dyDescent="0.25">
      <c r="A702" s="2" t="s">
        <v>40</v>
      </c>
    </row>
    <row r="703" spans="1:12" hidden="1" x14ac:dyDescent="0.25">
      <c r="A703" s="2" t="s">
        <v>40</v>
      </c>
    </row>
    <row r="704" spans="1:12" hidden="1" x14ac:dyDescent="0.25">
      <c r="A704" s="2" t="s">
        <v>113</v>
      </c>
    </row>
    <row r="705" spans="1:18" x14ac:dyDescent="0.25">
      <c r="A705" s="2">
        <v>9</v>
      </c>
      <c r="B705" s="9" t="s">
        <v>409</v>
      </c>
      <c r="C705" s="9"/>
      <c r="D705" s="59" t="s">
        <v>410</v>
      </c>
      <c r="E705" s="44"/>
      <c r="F705" s="44"/>
      <c r="G705" s="10" t="s">
        <v>118</v>
      </c>
      <c r="H705" s="17">
        <v>11</v>
      </c>
      <c r="I705" s="18"/>
      <c r="J705" s="13"/>
      <c r="K705" s="14">
        <f>IF(AND(H705= "",I705= ""), 0, ROUND(ROUND(J705, 2) * ROUND(IF(I705="",H705,I705),  2), 2))</f>
        <v>0</v>
      </c>
      <c r="L705" s="2"/>
      <c r="N705" s="15">
        <v>0.2</v>
      </c>
      <c r="R705" s="2">
        <v>176</v>
      </c>
    </row>
    <row r="706" spans="1:18" hidden="1" x14ac:dyDescent="0.25">
      <c r="A706" s="2" t="s">
        <v>63</v>
      </c>
    </row>
    <row r="707" spans="1:18" ht="22.5" customHeight="1" x14ac:dyDescent="0.25">
      <c r="A707" s="2">
        <v>9</v>
      </c>
      <c r="B707" s="9" t="s">
        <v>411</v>
      </c>
      <c r="C707" s="9"/>
      <c r="D707" s="59" t="s">
        <v>412</v>
      </c>
      <c r="E707" s="44"/>
      <c r="F707" s="44"/>
      <c r="G707" s="10" t="s">
        <v>6</v>
      </c>
      <c r="H707" s="11">
        <v>1</v>
      </c>
      <c r="I707" s="12"/>
      <c r="J707" s="13"/>
      <c r="K707" s="14">
        <f>IF(AND(H707= "",I707= ""), 0, ROUND(ROUND(J707, 2) * ROUND(IF(I707="",H707,I707),  0), 2))</f>
        <v>0</v>
      </c>
      <c r="L707" s="2"/>
      <c r="N707" s="15">
        <v>0.2</v>
      </c>
      <c r="R707" s="2">
        <v>176</v>
      </c>
    </row>
    <row r="708" spans="1:18" hidden="1" x14ac:dyDescent="0.25">
      <c r="A708" s="2" t="s">
        <v>63</v>
      </c>
    </row>
    <row r="709" spans="1:18" ht="22.5" customHeight="1" x14ac:dyDescent="0.25">
      <c r="A709" s="2">
        <v>9</v>
      </c>
      <c r="B709" s="9" t="s">
        <v>413</v>
      </c>
      <c r="C709" s="9"/>
      <c r="D709" s="59" t="s">
        <v>414</v>
      </c>
      <c r="E709" s="44"/>
      <c r="F709" s="44"/>
      <c r="G709" s="10" t="s">
        <v>6</v>
      </c>
      <c r="H709" s="11">
        <v>2</v>
      </c>
      <c r="I709" s="12"/>
      <c r="J709" s="13"/>
      <c r="K709" s="14">
        <f>IF(AND(H709= "",I709= ""), 0, ROUND(ROUND(J709, 2) * ROUND(IF(I709="",H709,I709),  0), 2))</f>
        <v>0</v>
      </c>
      <c r="L709" s="2"/>
      <c r="N709" s="15">
        <v>0.2</v>
      </c>
      <c r="R709" s="2">
        <v>176</v>
      </c>
    </row>
    <row r="710" spans="1:18" hidden="1" x14ac:dyDescent="0.25">
      <c r="A710" s="2" t="s">
        <v>63</v>
      </c>
    </row>
    <row r="711" spans="1:18" ht="22.5" customHeight="1" x14ac:dyDescent="0.25">
      <c r="A711" s="2">
        <v>9</v>
      </c>
      <c r="B711" s="9" t="s">
        <v>415</v>
      </c>
      <c r="C711" s="9"/>
      <c r="D711" s="59" t="s">
        <v>416</v>
      </c>
      <c r="E711" s="44"/>
      <c r="F711" s="44"/>
      <c r="G711" s="10" t="s">
        <v>6</v>
      </c>
      <c r="H711" s="11">
        <v>1</v>
      </c>
      <c r="I711" s="12"/>
      <c r="J711" s="13"/>
      <c r="K711" s="14">
        <f>IF(AND(H711= "",I711= ""), 0, ROUND(ROUND(J711, 2) * ROUND(IF(I711="",H711,I711),  0), 2))</f>
        <v>0</v>
      </c>
      <c r="L711" s="2"/>
      <c r="N711" s="15">
        <v>0.2</v>
      </c>
      <c r="R711" s="2">
        <v>176</v>
      </c>
    </row>
    <row r="712" spans="1:18" hidden="1" x14ac:dyDescent="0.25">
      <c r="A712" s="2" t="s">
        <v>63</v>
      </c>
    </row>
    <row r="713" spans="1:18" ht="22.5" customHeight="1" x14ac:dyDescent="0.25">
      <c r="A713" s="2">
        <v>9</v>
      </c>
      <c r="B713" s="9" t="s">
        <v>417</v>
      </c>
      <c r="C713" s="9"/>
      <c r="D713" s="59" t="s">
        <v>418</v>
      </c>
      <c r="E713" s="44"/>
      <c r="F713" s="44"/>
      <c r="G713" s="10" t="s">
        <v>6</v>
      </c>
      <c r="H713" s="11">
        <v>1</v>
      </c>
      <c r="I713" s="12"/>
      <c r="J713" s="13"/>
      <c r="K713" s="14">
        <f>IF(AND(H713= "",I713= ""), 0, ROUND(ROUND(J713, 2) * ROUND(IF(I713="",H713,I713),  0), 2))</f>
        <v>0</v>
      </c>
      <c r="L713" s="2"/>
      <c r="N713" s="15">
        <v>0.2</v>
      </c>
      <c r="R713" s="2">
        <v>176</v>
      </c>
    </row>
    <row r="714" spans="1:18" hidden="1" x14ac:dyDescent="0.25">
      <c r="A714" s="2" t="s">
        <v>63</v>
      </c>
    </row>
    <row r="715" spans="1:18" hidden="1" x14ac:dyDescent="0.25">
      <c r="A715" s="2" t="s">
        <v>41</v>
      </c>
    </row>
    <row r="716" spans="1:18" x14ac:dyDescent="0.25">
      <c r="A716" s="2" t="s">
        <v>46</v>
      </c>
      <c r="B716" s="8"/>
      <c r="C716" s="8"/>
      <c r="D716" s="44"/>
      <c r="E716" s="44"/>
      <c r="F716" s="44"/>
      <c r="G716" s="8"/>
      <c r="H716" s="8"/>
      <c r="I716" s="8"/>
      <c r="J716" s="8"/>
      <c r="K716" s="8"/>
    </row>
    <row r="717" spans="1:18" x14ac:dyDescent="0.25">
      <c r="B717" s="8"/>
      <c r="C717" s="8"/>
      <c r="D717" s="47" t="s">
        <v>405</v>
      </c>
      <c r="E717" s="48"/>
      <c r="F717" s="48"/>
      <c r="G717" s="45"/>
      <c r="H717" s="45"/>
      <c r="I717" s="45"/>
      <c r="J717" s="45"/>
      <c r="K717" s="46"/>
    </row>
    <row r="718" spans="1:18" x14ac:dyDescent="0.25">
      <c r="B718" s="8"/>
      <c r="C718" s="8"/>
      <c r="D718" s="50"/>
      <c r="E718" s="39"/>
      <c r="F718" s="39"/>
      <c r="G718" s="39"/>
      <c r="H718" s="39"/>
      <c r="I718" s="39"/>
      <c r="J718" s="39"/>
      <c r="K718" s="49"/>
    </row>
    <row r="719" spans="1:18" x14ac:dyDescent="0.25">
      <c r="B719" s="8"/>
      <c r="C719" s="8"/>
      <c r="D719" s="53" t="s">
        <v>47</v>
      </c>
      <c r="E719" s="54"/>
      <c r="F719" s="54"/>
      <c r="G719" s="51">
        <f>SUMIF(L695:L716, IF(L694="","",L694), K695:K716)</f>
        <v>0</v>
      </c>
      <c r="H719" s="51"/>
      <c r="I719" s="51"/>
      <c r="J719" s="51"/>
      <c r="K719" s="52"/>
    </row>
    <row r="720" spans="1:18" hidden="1" x14ac:dyDescent="0.25">
      <c r="B720" s="8"/>
      <c r="C720" s="8"/>
      <c r="D720" s="57" t="s">
        <v>48</v>
      </c>
      <c r="E720" s="58"/>
      <c r="F720" s="58"/>
      <c r="G720" s="55">
        <f>ROUND(SUMIF(L695:L716, IF(L694="","",L694), K695:K716) * 0.2, 2)</f>
        <v>0</v>
      </c>
      <c r="H720" s="55"/>
      <c r="I720" s="55"/>
      <c r="J720" s="55"/>
      <c r="K720" s="56"/>
    </row>
    <row r="721" spans="1:18" hidden="1" x14ac:dyDescent="0.25">
      <c r="B721" s="8"/>
      <c r="C721" s="8"/>
      <c r="D721" s="53" t="s">
        <v>49</v>
      </c>
      <c r="E721" s="54"/>
      <c r="F721" s="54"/>
      <c r="G721" s="51">
        <f>SUM(G719:G720)</f>
        <v>0</v>
      </c>
      <c r="H721" s="51"/>
      <c r="I721" s="51"/>
      <c r="J721" s="51"/>
      <c r="K721" s="52"/>
    </row>
    <row r="722" spans="1:18" x14ac:dyDescent="0.25">
      <c r="A722" s="2">
        <v>4</v>
      </c>
      <c r="B722" s="4" t="s">
        <v>419</v>
      </c>
      <c r="C722" s="4"/>
      <c r="D722" s="42" t="s">
        <v>420</v>
      </c>
      <c r="E722" s="42"/>
      <c r="F722" s="42"/>
      <c r="G722" s="6"/>
      <c r="H722" s="6"/>
      <c r="I722" s="6"/>
      <c r="J722" s="6"/>
      <c r="K722" s="6"/>
      <c r="L722" s="2"/>
    </row>
    <row r="723" spans="1:18" x14ac:dyDescent="0.25">
      <c r="A723" s="2">
        <v>5</v>
      </c>
      <c r="B723" s="4" t="s">
        <v>421</v>
      </c>
      <c r="C723" s="4"/>
      <c r="D723" s="43" t="s">
        <v>387</v>
      </c>
      <c r="E723" s="43"/>
      <c r="F723" s="43"/>
      <c r="G723" s="7"/>
      <c r="H723" s="7"/>
      <c r="I723" s="7"/>
      <c r="J723" s="7"/>
      <c r="K723" s="7"/>
      <c r="L723" s="2"/>
    </row>
    <row r="724" spans="1:18" hidden="1" x14ac:dyDescent="0.25">
      <c r="A724" s="2" t="s">
        <v>40</v>
      </c>
    </row>
    <row r="725" spans="1:18" hidden="1" x14ac:dyDescent="0.25">
      <c r="A725" s="2" t="s">
        <v>40</v>
      </c>
    </row>
    <row r="726" spans="1:18" x14ac:dyDescent="0.25">
      <c r="A726" s="2">
        <v>8</v>
      </c>
      <c r="B726" s="9" t="s">
        <v>422</v>
      </c>
      <c r="C726" s="9"/>
      <c r="D726" s="61" t="s">
        <v>249</v>
      </c>
      <c r="E726" s="61"/>
      <c r="F726" s="61"/>
      <c r="G726" s="8"/>
      <c r="H726" s="8"/>
      <c r="I726" s="8"/>
      <c r="J726" s="8"/>
      <c r="K726" s="19"/>
      <c r="L726" s="2"/>
    </row>
    <row r="727" spans="1:18" hidden="1" x14ac:dyDescent="0.25">
      <c r="A727" s="2" t="s">
        <v>90</v>
      </c>
    </row>
    <row r="728" spans="1:18" hidden="1" x14ac:dyDescent="0.25">
      <c r="A728" s="2" t="s">
        <v>41</v>
      </c>
    </row>
    <row r="729" spans="1:18" ht="25.5" customHeight="1" x14ac:dyDescent="0.25">
      <c r="A729" s="2">
        <v>5</v>
      </c>
      <c r="B729" s="4" t="s">
        <v>423</v>
      </c>
      <c r="C729" s="4"/>
      <c r="D729" s="43" t="s">
        <v>424</v>
      </c>
      <c r="E729" s="43"/>
      <c r="F729" s="43"/>
      <c r="G729" s="7"/>
      <c r="H729" s="7"/>
      <c r="I729" s="7"/>
      <c r="J729" s="7"/>
      <c r="K729" s="7"/>
      <c r="L729" s="2"/>
    </row>
    <row r="730" spans="1:18" hidden="1" x14ac:dyDescent="0.25">
      <c r="A730" s="2" t="s">
        <v>40</v>
      </c>
    </row>
    <row r="731" spans="1:18" hidden="1" x14ac:dyDescent="0.25">
      <c r="A731" s="2" t="s">
        <v>40</v>
      </c>
    </row>
    <row r="732" spans="1:18" hidden="1" x14ac:dyDescent="0.25">
      <c r="A732" s="2" t="s">
        <v>40</v>
      </c>
    </row>
    <row r="733" spans="1:18" hidden="1" x14ac:dyDescent="0.25">
      <c r="A733" s="2" t="s">
        <v>40</v>
      </c>
    </row>
    <row r="734" spans="1:18" hidden="1" x14ac:dyDescent="0.25">
      <c r="A734" s="2" t="s">
        <v>40</v>
      </c>
    </row>
    <row r="735" spans="1:18" hidden="1" x14ac:dyDescent="0.25">
      <c r="A735" s="2" t="s">
        <v>113</v>
      </c>
    </row>
    <row r="736" spans="1:18" x14ac:dyDescent="0.25">
      <c r="A736" s="2">
        <v>9</v>
      </c>
      <c r="B736" s="9" t="s">
        <v>425</v>
      </c>
      <c r="C736" s="9"/>
      <c r="D736" s="59" t="s">
        <v>426</v>
      </c>
      <c r="E736" s="44"/>
      <c r="F736" s="44"/>
      <c r="G736" s="10" t="s">
        <v>118</v>
      </c>
      <c r="H736" s="17">
        <v>252</v>
      </c>
      <c r="I736" s="18"/>
      <c r="J736" s="13"/>
      <c r="K736" s="14">
        <f>IF(AND(H736= "",I736= ""), 0, ROUND(ROUND(J736, 2) * ROUND(IF(I736="",H736,I736),  2), 2))</f>
        <v>0</v>
      </c>
      <c r="L736" s="2"/>
      <c r="N736" s="15">
        <v>0.2</v>
      </c>
      <c r="R736" s="2">
        <v>176</v>
      </c>
    </row>
    <row r="737" spans="1:18" hidden="1" x14ac:dyDescent="0.25">
      <c r="A737" s="2" t="s">
        <v>63</v>
      </c>
    </row>
    <row r="738" spans="1:18" x14ac:dyDescent="0.25">
      <c r="A738" s="2">
        <v>9</v>
      </c>
      <c r="B738" s="9" t="s">
        <v>427</v>
      </c>
      <c r="C738" s="9"/>
      <c r="D738" s="59" t="s">
        <v>428</v>
      </c>
      <c r="E738" s="44"/>
      <c r="F738" s="44"/>
      <c r="G738" s="10" t="s">
        <v>118</v>
      </c>
      <c r="H738" s="17">
        <v>252</v>
      </c>
      <c r="I738" s="18"/>
      <c r="J738" s="13"/>
      <c r="K738" s="14">
        <f>IF(AND(H738= "",I738= ""), 0, ROUND(ROUND(J738, 2) * ROUND(IF(I738="",H738,I738),  2), 2))</f>
        <v>0</v>
      </c>
      <c r="L738" s="2"/>
      <c r="N738" s="15">
        <v>0.2</v>
      </c>
      <c r="R738" s="2">
        <v>176</v>
      </c>
    </row>
    <row r="739" spans="1:18" hidden="1" x14ac:dyDescent="0.25">
      <c r="A739" s="2" t="s">
        <v>140</v>
      </c>
    </row>
    <row r="740" spans="1:18" hidden="1" x14ac:dyDescent="0.25">
      <c r="A740" s="2" t="s">
        <v>63</v>
      </c>
    </row>
    <row r="741" spans="1:18" x14ac:dyDescent="0.25">
      <c r="A741" s="2">
        <v>9</v>
      </c>
      <c r="B741" s="9" t="s">
        <v>429</v>
      </c>
      <c r="C741" s="9"/>
      <c r="D741" s="59" t="s">
        <v>430</v>
      </c>
      <c r="E741" s="44"/>
      <c r="F741" s="44"/>
      <c r="G741" s="10" t="s">
        <v>6</v>
      </c>
      <c r="H741" s="11">
        <v>8</v>
      </c>
      <c r="I741" s="12"/>
      <c r="J741" s="13"/>
      <c r="K741" s="14">
        <f>IF(AND(H741= "",I741= ""), 0, ROUND(ROUND(J741, 2) * ROUND(IF(I741="",H741,I741),  0), 2))</f>
        <v>0</v>
      </c>
      <c r="L741" s="2"/>
      <c r="N741" s="15">
        <v>0.2</v>
      </c>
      <c r="R741" s="2">
        <v>176</v>
      </c>
    </row>
    <row r="742" spans="1:18" hidden="1" x14ac:dyDescent="0.25">
      <c r="A742" s="2" t="s">
        <v>63</v>
      </c>
    </row>
    <row r="743" spans="1:18" ht="22.5" customHeight="1" x14ac:dyDescent="0.25">
      <c r="A743" s="2">
        <v>9</v>
      </c>
      <c r="B743" s="9" t="s">
        <v>431</v>
      </c>
      <c r="C743" s="9"/>
      <c r="D743" s="59" t="s">
        <v>432</v>
      </c>
      <c r="E743" s="44"/>
      <c r="F743" s="44"/>
      <c r="G743" s="10" t="s">
        <v>6</v>
      </c>
      <c r="H743" s="11">
        <v>3</v>
      </c>
      <c r="I743" s="12"/>
      <c r="J743" s="13"/>
      <c r="K743" s="14">
        <f>IF(AND(H743= "",I743= ""), 0, ROUND(ROUND(J743, 2) * ROUND(IF(I743="",H743,I743),  0), 2))</f>
        <v>0</v>
      </c>
      <c r="L743" s="2"/>
      <c r="N743" s="15">
        <v>0.2</v>
      </c>
      <c r="R743" s="2">
        <v>176</v>
      </c>
    </row>
    <row r="744" spans="1:18" hidden="1" x14ac:dyDescent="0.25">
      <c r="A744" s="2" t="s">
        <v>63</v>
      </c>
    </row>
    <row r="745" spans="1:18" hidden="1" x14ac:dyDescent="0.25">
      <c r="A745" s="2" t="s">
        <v>41</v>
      </c>
    </row>
    <row r="746" spans="1:18" x14ac:dyDescent="0.25">
      <c r="A746" s="2" t="s">
        <v>46</v>
      </c>
      <c r="B746" s="8"/>
      <c r="C746" s="8"/>
      <c r="D746" s="44"/>
      <c r="E746" s="44"/>
      <c r="F746" s="44"/>
      <c r="G746" s="8"/>
      <c r="H746" s="8"/>
      <c r="I746" s="8"/>
      <c r="J746" s="8"/>
      <c r="K746" s="8"/>
    </row>
    <row r="747" spans="1:18" x14ac:dyDescent="0.25">
      <c r="B747" s="8"/>
      <c r="C747" s="8"/>
      <c r="D747" s="47" t="s">
        <v>420</v>
      </c>
      <c r="E747" s="48"/>
      <c r="F747" s="48"/>
      <c r="G747" s="45"/>
      <c r="H747" s="45"/>
      <c r="I747" s="45"/>
      <c r="J747" s="45"/>
      <c r="K747" s="46"/>
    </row>
    <row r="748" spans="1:18" x14ac:dyDescent="0.25">
      <c r="B748" s="8"/>
      <c r="C748" s="8"/>
      <c r="D748" s="50"/>
      <c r="E748" s="39"/>
      <c r="F748" s="39"/>
      <c r="G748" s="39"/>
      <c r="H748" s="39"/>
      <c r="I748" s="39"/>
      <c r="J748" s="39"/>
      <c r="K748" s="49"/>
    </row>
    <row r="749" spans="1:18" x14ac:dyDescent="0.25">
      <c r="B749" s="8"/>
      <c r="C749" s="8"/>
      <c r="D749" s="53" t="s">
        <v>47</v>
      </c>
      <c r="E749" s="54"/>
      <c r="F749" s="54"/>
      <c r="G749" s="51">
        <f>SUMIF(L723:L746, IF(L722="","",L722), K723:K746)</f>
        <v>0</v>
      </c>
      <c r="H749" s="51"/>
      <c r="I749" s="51"/>
      <c r="J749" s="51"/>
      <c r="K749" s="52"/>
    </row>
    <row r="750" spans="1:18" hidden="1" x14ac:dyDescent="0.25">
      <c r="B750" s="8"/>
      <c r="C750" s="8"/>
      <c r="D750" s="57" t="s">
        <v>48</v>
      </c>
      <c r="E750" s="58"/>
      <c r="F750" s="58"/>
      <c r="G750" s="55">
        <f>ROUND(SUMIF(L723:L746, IF(L722="","",L722), K723:K746) * 0.2, 2)</f>
        <v>0</v>
      </c>
      <c r="H750" s="55"/>
      <c r="I750" s="55"/>
      <c r="J750" s="55"/>
      <c r="K750" s="56"/>
    </row>
    <row r="751" spans="1:18" hidden="1" x14ac:dyDescent="0.25">
      <c r="B751" s="8"/>
      <c r="C751" s="8"/>
      <c r="D751" s="53" t="s">
        <v>49</v>
      </c>
      <c r="E751" s="54"/>
      <c r="F751" s="54"/>
      <c r="G751" s="51">
        <f>SUM(G749:G750)</f>
        <v>0</v>
      </c>
      <c r="H751" s="51"/>
      <c r="I751" s="51"/>
      <c r="J751" s="51"/>
      <c r="K751" s="52"/>
    </row>
    <row r="752" spans="1:18" x14ac:dyDescent="0.25">
      <c r="A752" s="2">
        <v>4</v>
      </c>
      <c r="B752" s="4" t="s">
        <v>433</v>
      </c>
      <c r="C752" s="4"/>
      <c r="D752" s="42" t="s">
        <v>434</v>
      </c>
      <c r="E752" s="42"/>
      <c r="F752" s="42"/>
      <c r="G752" s="6"/>
      <c r="H752" s="6"/>
      <c r="I752" s="6"/>
      <c r="J752" s="6"/>
      <c r="K752" s="6"/>
      <c r="L752" s="2"/>
    </row>
    <row r="753" spans="1:18" x14ac:dyDescent="0.25">
      <c r="A753" s="2">
        <v>5</v>
      </c>
      <c r="B753" s="4" t="s">
        <v>435</v>
      </c>
      <c r="C753" s="4"/>
      <c r="D753" s="43" t="s">
        <v>387</v>
      </c>
      <c r="E753" s="43"/>
      <c r="F753" s="43"/>
      <c r="G753" s="7"/>
      <c r="H753" s="7"/>
      <c r="I753" s="7"/>
      <c r="J753" s="7"/>
      <c r="K753" s="7"/>
      <c r="L753" s="2"/>
    </row>
    <row r="754" spans="1:18" hidden="1" x14ac:dyDescent="0.25">
      <c r="A754" s="2" t="s">
        <v>40</v>
      </c>
    </row>
    <row r="755" spans="1:18" hidden="1" x14ac:dyDescent="0.25">
      <c r="A755" s="2" t="s">
        <v>40</v>
      </c>
    </row>
    <row r="756" spans="1:18" hidden="1" x14ac:dyDescent="0.25">
      <c r="A756" s="2" t="s">
        <v>40</v>
      </c>
    </row>
    <row r="757" spans="1:18" x14ac:dyDescent="0.25">
      <c r="A757" s="2">
        <v>8</v>
      </c>
      <c r="B757" s="9" t="s">
        <v>436</v>
      </c>
      <c r="C757" s="9"/>
      <c r="D757" s="61" t="s">
        <v>249</v>
      </c>
      <c r="E757" s="61"/>
      <c r="F757" s="61"/>
      <c r="G757" s="8"/>
      <c r="H757" s="8"/>
      <c r="I757" s="8"/>
      <c r="J757" s="8"/>
      <c r="K757" s="19"/>
      <c r="L757" s="2"/>
    </row>
    <row r="758" spans="1:18" hidden="1" x14ac:dyDescent="0.25">
      <c r="A758" s="2" t="s">
        <v>90</v>
      </c>
    </row>
    <row r="759" spans="1:18" hidden="1" x14ac:dyDescent="0.25">
      <c r="A759" s="2" t="s">
        <v>41</v>
      </c>
    </row>
    <row r="760" spans="1:18" x14ac:dyDescent="0.25">
      <c r="A760" s="2">
        <v>5</v>
      </c>
      <c r="B760" s="4" t="s">
        <v>437</v>
      </c>
      <c r="C760" s="4"/>
      <c r="D760" s="43" t="s">
        <v>438</v>
      </c>
      <c r="E760" s="43"/>
      <c r="F760" s="43"/>
      <c r="G760" s="7"/>
      <c r="H760" s="7"/>
      <c r="I760" s="7"/>
      <c r="J760" s="7"/>
      <c r="K760" s="7"/>
      <c r="L760" s="2"/>
    </row>
    <row r="761" spans="1:18" hidden="1" x14ac:dyDescent="0.25">
      <c r="A761" s="2" t="s">
        <v>40</v>
      </c>
    </row>
    <row r="762" spans="1:18" hidden="1" x14ac:dyDescent="0.25">
      <c r="A762" s="2" t="s">
        <v>40</v>
      </c>
    </row>
    <row r="763" spans="1:18" hidden="1" x14ac:dyDescent="0.25">
      <c r="A763" s="2" t="s">
        <v>113</v>
      </c>
    </row>
    <row r="764" spans="1:18" hidden="1" x14ac:dyDescent="0.25">
      <c r="A764" s="2" t="s">
        <v>391</v>
      </c>
    </row>
    <row r="765" spans="1:18" x14ac:dyDescent="0.25">
      <c r="A765" s="2">
        <v>9</v>
      </c>
      <c r="B765" s="9" t="s">
        <v>439</v>
      </c>
      <c r="C765" s="9"/>
      <c r="D765" s="59" t="s">
        <v>440</v>
      </c>
      <c r="E765" s="44"/>
      <c r="F765" s="44"/>
      <c r="G765" s="10" t="s">
        <v>6</v>
      </c>
      <c r="H765" s="11">
        <v>1</v>
      </c>
      <c r="I765" s="12"/>
      <c r="J765" s="13"/>
      <c r="K765" s="14">
        <f>IF(AND(H765= "",I765= ""), 0, ROUND(ROUND(J765, 2) * ROUND(IF(I765="",H765,I765),  0), 2))</f>
        <v>0</v>
      </c>
      <c r="L765" s="2"/>
      <c r="N765" s="15">
        <v>0.2</v>
      </c>
      <c r="R765" s="2">
        <v>176</v>
      </c>
    </row>
    <row r="766" spans="1:18" hidden="1" x14ac:dyDescent="0.25">
      <c r="A766" s="2" t="s">
        <v>63</v>
      </c>
    </row>
    <row r="767" spans="1:18" ht="16.5" x14ac:dyDescent="0.25">
      <c r="A767" s="2">
        <v>9</v>
      </c>
      <c r="B767" s="9" t="s">
        <v>441</v>
      </c>
      <c r="C767" s="9"/>
      <c r="D767" s="59" t="s">
        <v>442</v>
      </c>
      <c r="E767" s="44"/>
      <c r="F767" s="44"/>
      <c r="G767" s="10" t="s">
        <v>6</v>
      </c>
      <c r="H767" s="11">
        <v>1</v>
      </c>
      <c r="I767" s="12"/>
      <c r="J767" s="13"/>
      <c r="K767" s="14">
        <f>IF(AND(H767= "",I767= ""), 0, ROUND(ROUND(J767, 2) * ROUND(IF(I767="",H767,I767),  0), 2))</f>
        <v>0</v>
      </c>
      <c r="L767" s="2"/>
      <c r="N767" s="15">
        <v>0.2</v>
      </c>
      <c r="R767" s="2">
        <v>176</v>
      </c>
    </row>
    <row r="768" spans="1:18" hidden="1" x14ac:dyDescent="0.25">
      <c r="A768" s="2" t="s">
        <v>63</v>
      </c>
    </row>
    <row r="769" spans="1:18" hidden="1" x14ac:dyDescent="0.25">
      <c r="A769" s="2" t="s">
        <v>41</v>
      </c>
    </row>
    <row r="770" spans="1:18" x14ac:dyDescent="0.25">
      <c r="A770" s="2" t="s">
        <v>46</v>
      </c>
      <c r="B770" s="8"/>
      <c r="C770" s="8"/>
      <c r="D770" s="44"/>
      <c r="E770" s="44"/>
      <c r="F770" s="44"/>
      <c r="G770" s="8"/>
      <c r="H770" s="8"/>
      <c r="I770" s="8"/>
      <c r="J770" s="8"/>
      <c r="K770" s="8"/>
    </row>
    <row r="771" spans="1:18" x14ac:dyDescent="0.25">
      <c r="B771" s="8"/>
      <c r="C771" s="8"/>
      <c r="D771" s="47" t="s">
        <v>434</v>
      </c>
      <c r="E771" s="48"/>
      <c r="F771" s="48"/>
      <c r="G771" s="45"/>
      <c r="H771" s="45"/>
      <c r="I771" s="45"/>
      <c r="J771" s="45"/>
      <c r="K771" s="46"/>
    </row>
    <row r="772" spans="1:18" x14ac:dyDescent="0.25">
      <c r="B772" s="8"/>
      <c r="C772" s="8"/>
      <c r="D772" s="50"/>
      <c r="E772" s="39"/>
      <c r="F772" s="39"/>
      <c r="G772" s="39"/>
      <c r="H772" s="39"/>
      <c r="I772" s="39"/>
      <c r="J772" s="39"/>
      <c r="K772" s="49"/>
    </row>
    <row r="773" spans="1:18" x14ac:dyDescent="0.25">
      <c r="B773" s="8"/>
      <c r="C773" s="8"/>
      <c r="D773" s="53" t="s">
        <v>47</v>
      </c>
      <c r="E773" s="54"/>
      <c r="F773" s="54"/>
      <c r="G773" s="51">
        <f>SUMIF(L753:L770, IF(L752="","",L752), K753:K770)</f>
        <v>0</v>
      </c>
      <c r="H773" s="51"/>
      <c r="I773" s="51"/>
      <c r="J773" s="51"/>
      <c r="K773" s="52"/>
    </row>
    <row r="774" spans="1:18" hidden="1" x14ac:dyDescent="0.25">
      <c r="B774" s="8"/>
      <c r="C774" s="8"/>
      <c r="D774" s="57" t="s">
        <v>48</v>
      </c>
      <c r="E774" s="58"/>
      <c r="F774" s="58"/>
      <c r="G774" s="55">
        <f>ROUND(SUMIF(L753:L770, IF(L752="","",L752), K753:K770) * 0.2, 2)</f>
        <v>0</v>
      </c>
      <c r="H774" s="55"/>
      <c r="I774" s="55"/>
      <c r="J774" s="55"/>
      <c r="K774" s="56"/>
    </row>
    <row r="775" spans="1:18" hidden="1" x14ac:dyDescent="0.25">
      <c r="B775" s="8"/>
      <c r="C775" s="8"/>
      <c r="D775" s="53" t="s">
        <v>49</v>
      </c>
      <c r="E775" s="54"/>
      <c r="F775" s="54"/>
      <c r="G775" s="51">
        <f>SUM(G773:G774)</f>
        <v>0</v>
      </c>
      <c r="H775" s="51"/>
      <c r="I775" s="51"/>
      <c r="J775" s="51"/>
      <c r="K775" s="52"/>
    </row>
    <row r="776" spans="1:18" x14ac:dyDescent="0.25">
      <c r="A776" s="2">
        <v>4</v>
      </c>
      <c r="B776" s="4" t="s">
        <v>443</v>
      </c>
      <c r="C776" s="4"/>
      <c r="D776" s="42" t="s">
        <v>444</v>
      </c>
      <c r="E776" s="42"/>
      <c r="F776" s="42"/>
      <c r="G776" s="6"/>
      <c r="H776" s="6"/>
      <c r="I776" s="6"/>
      <c r="J776" s="6"/>
      <c r="K776" s="6"/>
      <c r="L776" s="2"/>
    </row>
    <row r="777" spans="1:18" x14ac:dyDescent="0.25">
      <c r="A777" s="2">
        <v>5</v>
      </c>
      <c r="B777" s="4" t="s">
        <v>445</v>
      </c>
      <c r="C777" s="4"/>
      <c r="D777" s="43" t="s">
        <v>387</v>
      </c>
      <c r="E777" s="43"/>
      <c r="F777" s="43"/>
      <c r="G777" s="7"/>
      <c r="H777" s="7"/>
      <c r="I777" s="7"/>
      <c r="J777" s="7"/>
      <c r="K777" s="7"/>
      <c r="L777" s="2"/>
    </row>
    <row r="778" spans="1:18" hidden="1" x14ac:dyDescent="0.25">
      <c r="A778" s="2" t="s">
        <v>40</v>
      </c>
    </row>
    <row r="779" spans="1:18" hidden="1" x14ac:dyDescent="0.25">
      <c r="A779" s="2" t="s">
        <v>40</v>
      </c>
    </row>
    <row r="780" spans="1:18" x14ac:dyDescent="0.25">
      <c r="A780" s="2">
        <v>8</v>
      </c>
      <c r="B780" s="9" t="s">
        <v>446</v>
      </c>
      <c r="C780" s="9"/>
      <c r="D780" s="61" t="s">
        <v>249</v>
      </c>
      <c r="E780" s="61"/>
      <c r="F780" s="61"/>
      <c r="G780" s="8"/>
      <c r="H780" s="8"/>
      <c r="I780" s="8"/>
      <c r="J780" s="8"/>
      <c r="K780" s="19"/>
      <c r="L780" s="2"/>
    </row>
    <row r="781" spans="1:18" ht="22.5" customHeight="1" x14ac:dyDescent="0.25">
      <c r="A781" s="2">
        <v>9</v>
      </c>
      <c r="B781" s="9" t="s">
        <v>447</v>
      </c>
      <c r="C781" s="9"/>
      <c r="D781" s="59" t="s">
        <v>397</v>
      </c>
      <c r="E781" s="44"/>
      <c r="F781" s="44"/>
      <c r="G781" s="10" t="s">
        <v>6</v>
      </c>
      <c r="H781" s="11">
        <v>2</v>
      </c>
      <c r="I781" s="12"/>
      <c r="J781" s="13"/>
      <c r="K781" s="14">
        <f>IF(AND(H781= "",I781= ""), 0, ROUND(ROUND(J781, 2) * ROUND(IF(I781="",H781,I781),  0), 2))</f>
        <v>0</v>
      </c>
      <c r="L781" s="2"/>
      <c r="N781" s="15">
        <v>0.2</v>
      </c>
      <c r="R781" s="2">
        <v>176</v>
      </c>
    </row>
    <row r="782" spans="1:18" hidden="1" x14ac:dyDescent="0.25">
      <c r="A782" s="2" t="s">
        <v>63</v>
      </c>
    </row>
    <row r="783" spans="1:18" hidden="1" x14ac:dyDescent="0.25">
      <c r="A783" s="2" t="s">
        <v>90</v>
      </c>
    </row>
    <row r="784" spans="1:18" hidden="1" x14ac:dyDescent="0.25">
      <c r="A784" s="2" t="s">
        <v>41</v>
      </c>
    </row>
    <row r="785" spans="1:18" x14ac:dyDescent="0.25">
      <c r="A785" s="2" t="s">
        <v>46</v>
      </c>
      <c r="B785" s="8"/>
      <c r="C785" s="8"/>
      <c r="D785" s="44"/>
      <c r="E785" s="44"/>
      <c r="F785" s="44"/>
      <c r="G785" s="8"/>
      <c r="H785" s="8"/>
      <c r="I785" s="8"/>
      <c r="J785" s="8"/>
      <c r="K785" s="8"/>
    </row>
    <row r="786" spans="1:18" x14ac:dyDescent="0.25">
      <c r="B786" s="8"/>
      <c r="C786" s="8"/>
      <c r="D786" s="47" t="s">
        <v>444</v>
      </c>
      <c r="E786" s="48"/>
      <c r="F786" s="48"/>
      <c r="G786" s="45"/>
      <c r="H786" s="45"/>
      <c r="I786" s="45"/>
      <c r="J786" s="45"/>
      <c r="K786" s="46"/>
    </row>
    <row r="787" spans="1:18" x14ac:dyDescent="0.25">
      <c r="B787" s="8"/>
      <c r="C787" s="8"/>
      <c r="D787" s="50"/>
      <c r="E787" s="39"/>
      <c r="F787" s="39"/>
      <c r="G787" s="39"/>
      <c r="H787" s="39"/>
      <c r="I787" s="39"/>
      <c r="J787" s="39"/>
      <c r="K787" s="49"/>
    </row>
    <row r="788" spans="1:18" x14ac:dyDescent="0.25">
      <c r="B788" s="8"/>
      <c r="C788" s="8"/>
      <c r="D788" s="53" t="s">
        <v>47</v>
      </c>
      <c r="E788" s="54"/>
      <c r="F788" s="54"/>
      <c r="G788" s="51">
        <f>SUMIF(L777:L785, IF(L776="","",L776), K777:K785)</f>
        <v>0</v>
      </c>
      <c r="H788" s="51"/>
      <c r="I788" s="51"/>
      <c r="J788" s="51"/>
      <c r="K788" s="52"/>
    </row>
    <row r="789" spans="1:18" hidden="1" x14ac:dyDescent="0.25">
      <c r="B789" s="8"/>
      <c r="C789" s="8"/>
      <c r="D789" s="57" t="s">
        <v>48</v>
      </c>
      <c r="E789" s="58"/>
      <c r="F789" s="58"/>
      <c r="G789" s="55">
        <f>ROUND(SUMIF(L777:L785, IF(L776="","",L776), K777:K785) * 0.2, 2)</f>
        <v>0</v>
      </c>
      <c r="H789" s="55"/>
      <c r="I789" s="55"/>
      <c r="J789" s="55"/>
      <c r="K789" s="56"/>
    </row>
    <row r="790" spans="1:18" hidden="1" x14ac:dyDescent="0.25">
      <c r="B790" s="8"/>
      <c r="C790" s="8"/>
      <c r="D790" s="53" t="s">
        <v>49</v>
      </c>
      <c r="E790" s="54"/>
      <c r="F790" s="54"/>
      <c r="G790" s="51">
        <f>SUM(G788:G789)</f>
        <v>0</v>
      </c>
      <c r="H790" s="51"/>
      <c r="I790" s="51"/>
      <c r="J790" s="51"/>
      <c r="K790" s="52"/>
    </row>
    <row r="791" spans="1:18" x14ac:dyDescent="0.25">
      <c r="A791" s="2">
        <v>4</v>
      </c>
      <c r="B791" s="4" t="s">
        <v>448</v>
      </c>
      <c r="C791" s="4"/>
      <c r="D791" s="42" t="s">
        <v>449</v>
      </c>
      <c r="E791" s="42"/>
      <c r="F791" s="42"/>
      <c r="G791" s="6"/>
      <c r="H791" s="6"/>
      <c r="I791" s="6"/>
      <c r="J791" s="6"/>
      <c r="K791" s="6"/>
      <c r="L791" s="2"/>
    </row>
    <row r="792" spans="1:18" x14ac:dyDescent="0.25">
      <c r="A792" s="2">
        <v>5</v>
      </c>
      <c r="B792" s="4" t="s">
        <v>450</v>
      </c>
      <c r="C792" s="4"/>
      <c r="D792" s="43" t="s">
        <v>387</v>
      </c>
      <c r="E792" s="43"/>
      <c r="F792" s="43"/>
      <c r="G792" s="7"/>
      <c r="H792" s="7"/>
      <c r="I792" s="7"/>
      <c r="J792" s="7"/>
      <c r="K792" s="7"/>
      <c r="L792" s="2"/>
    </row>
    <row r="793" spans="1:18" hidden="1" x14ac:dyDescent="0.25">
      <c r="A793" s="2" t="s">
        <v>40</v>
      </c>
    </row>
    <row r="794" spans="1:18" hidden="1" x14ac:dyDescent="0.25">
      <c r="A794" s="2" t="s">
        <v>40</v>
      </c>
    </row>
    <row r="795" spans="1:18" x14ac:dyDescent="0.25">
      <c r="A795" s="2">
        <v>8</v>
      </c>
      <c r="B795" s="9" t="s">
        <v>451</v>
      </c>
      <c r="C795" s="9"/>
      <c r="D795" s="61" t="s">
        <v>249</v>
      </c>
      <c r="E795" s="61"/>
      <c r="F795" s="61"/>
      <c r="G795" s="8"/>
      <c r="H795" s="8"/>
      <c r="I795" s="8"/>
      <c r="J795" s="8"/>
      <c r="K795" s="19"/>
      <c r="L795" s="2"/>
    </row>
    <row r="796" spans="1:18" ht="22.5" customHeight="1" x14ac:dyDescent="0.25">
      <c r="A796" s="2">
        <v>9</v>
      </c>
      <c r="B796" s="9" t="s">
        <v>452</v>
      </c>
      <c r="C796" s="9"/>
      <c r="D796" s="59" t="s">
        <v>453</v>
      </c>
      <c r="E796" s="44"/>
      <c r="F796" s="44"/>
      <c r="G796" s="10" t="s">
        <v>118</v>
      </c>
      <c r="H796" s="17">
        <v>217</v>
      </c>
      <c r="I796" s="18"/>
      <c r="J796" s="13"/>
      <c r="K796" s="14">
        <f>IF(AND(H796= "",I796= ""), 0, ROUND(ROUND(J796, 2) * ROUND(IF(I796="",H796,I796),  2), 2))</f>
        <v>0</v>
      </c>
      <c r="L796" s="2"/>
      <c r="N796" s="15">
        <v>0.2</v>
      </c>
      <c r="R796" s="2">
        <v>176</v>
      </c>
    </row>
    <row r="797" spans="1:18" hidden="1" x14ac:dyDescent="0.25">
      <c r="A797" s="2" t="s">
        <v>140</v>
      </c>
    </row>
    <row r="798" spans="1:18" hidden="1" x14ac:dyDescent="0.25">
      <c r="A798" s="2" t="s">
        <v>63</v>
      </c>
    </row>
    <row r="799" spans="1:18" ht="33.75" customHeight="1" x14ac:dyDescent="0.25">
      <c r="A799" s="2">
        <v>9</v>
      </c>
      <c r="B799" s="9" t="s">
        <v>454</v>
      </c>
      <c r="C799" s="9"/>
      <c r="D799" s="59" t="s">
        <v>455</v>
      </c>
      <c r="E799" s="44"/>
      <c r="F799" s="44"/>
      <c r="G799" s="10" t="s">
        <v>118</v>
      </c>
      <c r="H799" s="17">
        <v>7</v>
      </c>
      <c r="I799" s="18"/>
      <c r="J799" s="13"/>
      <c r="K799" s="14">
        <f>IF(AND(H799= "",I799= ""), 0, ROUND(ROUND(J799, 2) * ROUND(IF(I799="",H799,I799),  2), 2))</f>
        <v>0</v>
      </c>
      <c r="L799" s="2"/>
      <c r="N799" s="15">
        <v>0.2</v>
      </c>
      <c r="R799" s="2">
        <v>176</v>
      </c>
    </row>
    <row r="800" spans="1:18" hidden="1" x14ac:dyDescent="0.25">
      <c r="A800" s="2" t="s">
        <v>63</v>
      </c>
    </row>
    <row r="801" spans="1:18" ht="16.5" x14ac:dyDescent="0.25">
      <c r="A801" s="2">
        <v>9</v>
      </c>
      <c r="B801" s="9" t="s">
        <v>456</v>
      </c>
      <c r="C801" s="9"/>
      <c r="D801" s="59" t="s">
        <v>457</v>
      </c>
      <c r="E801" s="44"/>
      <c r="F801" s="44"/>
      <c r="G801" s="10" t="s">
        <v>6</v>
      </c>
      <c r="H801" s="11">
        <v>2</v>
      </c>
      <c r="I801" s="12"/>
      <c r="J801" s="13"/>
      <c r="K801" s="14">
        <f>IF(AND(H801= "",I801= ""), 0, ROUND(ROUND(J801, 2) * ROUND(IF(I801="",H801,I801),  0), 2))</f>
        <v>0</v>
      </c>
      <c r="L801" s="2"/>
      <c r="N801" s="15">
        <v>0.2</v>
      </c>
      <c r="R801" s="2">
        <v>176</v>
      </c>
    </row>
    <row r="802" spans="1:18" hidden="1" x14ac:dyDescent="0.25">
      <c r="A802" s="2" t="s">
        <v>63</v>
      </c>
    </row>
    <row r="803" spans="1:18" ht="16.5" x14ac:dyDescent="0.25">
      <c r="A803" s="2">
        <v>9</v>
      </c>
      <c r="B803" s="9" t="s">
        <v>458</v>
      </c>
      <c r="C803" s="9"/>
      <c r="D803" s="59" t="s">
        <v>459</v>
      </c>
      <c r="E803" s="44"/>
      <c r="F803" s="44"/>
      <c r="G803" s="10" t="s">
        <v>6</v>
      </c>
      <c r="H803" s="11">
        <v>1</v>
      </c>
      <c r="I803" s="12"/>
      <c r="J803" s="13"/>
      <c r="K803" s="14">
        <f>IF(AND(H803= "",I803= ""), 0, ROUND(ROUND(J803, 2) * ROUND(IF(I803="",H803,I803),  0), 2))</f>
        <v>0</v>
      </c>
      <c r="L803" s="2"/>
      <c r="N803" s="15">
        <v>0.2</v>
      </c>
      <c r="R803" s="2">
        <v>176</v>
      </c>
    </row>
    <row r="804" spans="1:18" hidden="1" x14ac:dyDescent="0.25">
      <c r="A804" s="2" t="s">
        <v>63</v>
      </c>
    </row>
    <row r="805" spans="1:18" ht="16.5" x14ac:dyDescent="0.25">
      <c r="A805" s="2">
        <v>9</v>
      </c>
      <c r="B805" s="9" t="s">
        <v>460</v>
      </c>
      <c r="C805" s="9"/>
      <c r="D805" s="59" t="s">
        <v>461</v>
      </c>
      <c r="E805" s="44"/>
      <c r="F805" s="44"/>
      <c r="G805" s="10" t="s">
        <v>6</v>
      </c>
      <c r="H805" s="11">
        <v>5</v>
      </c>
      <c r="I805" s="12"/>
      <c r="J805" s="13"/>
      <c r="K805" s="14">
        <f>IF(AND(H805= "",I805= ""), 0, ROUND(ROUND(J805, 2) * ROUND(IF(I805="",H805,I805),  0), 2))</f>
        <v>0</v>
      </c>
      <c r="L805" s="2"/>
      <c r="N805" s="15">
        <v>0.2</v>
      </c>
      <c r="R805" s="2">
        <v>176</v>
      </c>
    </row>
    <row r="806" spans="1:18" hidden="1" x14ac:dyDescent="0.25">
      <c r="A806" s="2" t="s">
        <v>63</v>
      </c>
    </row>
    <row r="807" spans="1:18" hidden="1" x14ac:dyDescent="0.25">
      <c r="A807" s="2" t="s">
        <v>90</v>
      </c>
    </row>
    <row r="808" spans="1:18" hidden="1" x14ac:dyDescent="0.25">
      <c r="A808" s="2" t="s">
        <v>41</v>
      </c>
    </row>
    <row r="809" spans="1:18" x14ac:dyDescent="0.25">
      <c r="A809" s="2" t="s">
        <v>46</v>
      </c>
      <c r="B809" s="8"/>
      <c r="C809" s="8"/>
      <c r="D809" s="44"/>
      <c r="E809" s="44"/>
      <c r="F809" s="44"/>
      <c r="G809" s="8"/>
      <c r="H809" s="8"/>
      <c r="I809" s="8"/>
      <c r="J809" s="8"/>
      <c r="K809" s="8"/>
    </row>
    <row r="810" spans="1:18" x14ac:dyDescent="0.25">
      <c r="B810" s="8"/>
      <c r="C810" s="8"/>
      <c r="D810" s="47" t="s">
        <v>449</v>
      </c>
      <c r="E810" s="48"/>
      <c r="F810" s="48"/>
      <c r="G810" s="45"/>
      <c r="H810" s="45"/>
      <c r="I810" s="45"/>
      <c r="J810" s="45"/>
      <c r="K810" s="46"/>
    </row>
    <row r="811" spans="1:18" x14ac:dyDescent="0.25">
      <c r="B811" s="8"/>
      <c r="C811" s="8"/>
      <c r="D811" s="50"/>
      <c r="E811" s="39"/>
      <c r="F811" s="39"/>
      <c r="G811" s="39"/>
      <c r="H811" s="39"/>
      <c r="I811" s="39"/>
      <c r="J811" s="39"/>
      <c r="K811" s="49"/>
    </row>
    <row r="812" spans="1:18" x14ac:dyDescent="0.25">
      <c r="B812" s="8"/>
      <c r="C812" s="8"/>
      <c r="D812" s="53" t="s">
        <v>47</v>
      </c>
      <c r="E812" s="54"/>
      <c r="F812" s="54"/>
      <c r="G812" s="51">
        <f>SUMIF(L792:L809, IF(L791="","",L791), K792:K809)</f>
        <v>0</v>
      </c>
      <c r="H812" s="51"/>
      <c r="I812" s="51"/>
      <c r="J812" s="51"/>
      <c r="K812" s="52"/>
    </row>
    <row r="813" spans="1:18" hidden="1" x14ac:dyDescent="0.25">
      <c r="B813" s="8"/>
      <c r="C813" s="8"/>
      <c r="D813" s="57" t="s">
        <v>48</v>
      </c>
      <c r="E813" s="58"/>
      <c r="F813" s="58"/>
      <c r="G813" s="55">
        <f>ROUND(SUMIF(L792:L809, IF(L791="","",L791), K792:K809) * 0.2, 2)</f>
        <v>0</v>
      </c>
      <c r="H813" s="55"/>
      <c r="I813" s="55"/>
      <c r="J813" s="55"/>
      <c r="K813" s="56"/>
    </row>
    <row r="814" spans="1:18" hidden="1" x14ac:dyDescent="0.25">
      <c r="B814" s="8"/>
      <c r="C814" s="8"/>
      <c r="D814" s="53" t="s">
        <v>49</v>
      </c>
      <c r="E814" s="54"/>
      <c r="F814" s="54"/>
      <c r="G814" s="51">
        <f>SUM(G812:G813)</f>
        <v>0</v>
      </c>
      <c r="H814" s="51"/>
      <c r="I814" s="51"/>
      <c r="J814" s="51"/>
      <c r="K814" s="52"/>
    </row>
    <row r="815" spans="1:18" x14ac:dyDescent="0.25">
      <c r="A815" s="2">
        <v>4</v>
      </c>
      <c r="B815" s="4" t="s">
        <v>462</v>
      </c>
      <c r="C815" s="4"/>
      <c r="D815" s="42" t="s">
        <v>463</v>
      </c>
      <c r="E815" s="42"/>
      <c r="F815" s="42"/>
      <c r="G815" s="6"/>
      <c r="H815" s="6"/>
      <c r="I815" s="6"/>
      <c r="J815" s="6"/>
      <c r="K815" s="6"/>
      <c r="L815" s="2"/>
    </row>
    <row r="816" spans="1:18" hidden="1" x14ac:dyDescent="0.25">
      <c r="A816" s="2" t="s">
        <v>52</v>
      </c>
    </row>
    <row r="817" spans="1:12" hidden="1" x14ac:dyDescent="0.25">
      <c r="A817" s="2" t="s">
        <v>52</v>
      </c>
    </row>
    <row r="818" spans="1:12" x14ac:dyDescent="0.25">
      <c r="A818" s="2">
        <v>8</v>
      </c>
      <c r="B818" s="9" t="s">
        <v>464</v>
      </c>
      <c r="C818" s="9"/>
      <c r="D818" s="61" t="s">
        <v>465</v>
      </c>
      <c r="E818" s="61"/>
      <c r="F818" s="61"/>
      <c r="G818" s="8"/>
      <c r="H818" s="8"/>
      <c r="I818" s="8"/>
      <c r="J818" s="8"/>
      <c r="K818" s="19"/>
      <c r="L818" s="2"/>
    </row>
    <row r="819" spans="1:12" hidden="1" x14ac:dyDescent="0.25">
      <c r="A819" s="2" t="s">
        <v>90</v>
      </c>
    </row>
    <row r="820" spans="1:12" x14ac:dyDescent="0.25">
      <c r="A820" s="2" t="s">
        <v>46</v>
      </c>
      <c r="B820" s="8"/>
      <c r="C820" s="8"/>
      <c r="D820" s="44"/>
      <c r="E820" s="44"/>
      <c r="F820" s="44"/>
      <c r="G820" s="8"/>
      <c r="H820" s="8"/>
      <c r="I820" s="8"/>
      <c r="J820" s="8"/>
      <c r="K820" s="8"/>
    </row>
    <row r="821" spans="1:12" x14ac:dyDescent="0.25">
      <c r="B821" s="8"/>
      <c r="C821" s="8"/>
      <c r="D821" s="47" t="s">
        <v>463</v>
      </c>
      <c r="E821" s="48"/>
      <c r="F821" s="48"/>
      <c r="G821" s="45"/>
      <c r="H821" s="45"/>
      <c r="I821" s="45"/>
      <c r="J821" s="45"/>
      <c r="K821" s="46"/>
    </row>
    <row r="822" spans="1:12" x14ac:dyDescent="0.25">
      <c r="B822" s="8"/>
      <c r="C822" s="8"/>
      <c r="D822" s="50"/>
      <c r="E822" s="39"/>
      <c r="F822" s="39"/>
      <c r="G822" s="39"/>
      <c r="H822" s="39"/>
      <c r="I822" s="39"/>
      <c r="J822" s="39"/>
      <c r="K822" s="49"/>
    </row>
    <row r="823" spans="1:12" x14ac:dyDescent="0.25">
      <c r="B823" s="8"/>
      <c r="C823" s="8"/>
      <c r="D823" s="53" t="s">
        <v>47</v>
      </c>
      <c r="E823" s="54"/>
      <c r="F823" s="54"/>
      <c r="G823" s="51">
        <f>SUMIF(L816:L820, IF(L815="","",L815), K816:K820)</f>
        <v>0</v>
      </c>
      <c r="H823" s="51"/>
      <c r="I823" s="51"/>
      <c r="J823" s="51"/>
      <c r="K823" s="52"/>
    </row>
    <row r="824" spans="1:12" hidden="1" x14ac:dyDescent="0.25">
      <c r="B824" s="8"/>
      <c r="C824" s="8"/>
      <c r="D824" s="57" t="s">
        <v>48</v>
      </c>
      <c r="E824" s="58"/>
      <c r="F824" s="58"/>
      <c r="G824" s="55">
        <f>ROUND(SUMIF(L816:L820, IF(L815="","",L815), K816:K820) * 0.2, 2)</f>
        <v>0</v>
      </c>
      <c r="H824" s="55"/>
      <c r="I824" s="55"/>
      <c r="J824" s="55"/>
      <c r="K824" s="56"/>
    </row>
    <row r="825" spans="1:12" hidden="1" x14ac:dyDescent="0.25">
      <c r="B825" s="8"/>
      <c r="C825" s="8"/>
      <c r="D825" s="53" t="s">
        <v>49</v>
      </c>
      <c r="E825" s="54"/>
      <c r="F825" s="54"/>
      <c r="G825" s="51">
        <f>SUM(G823:G824)</f>
        <v>0</v>
      </c>
      <c r="H825" s="51"/>
      <c r="I825" s="51"/>
      <c r="J825" s="51"/>
      <c r="K825" s="52"/>
    </row>
    <row r="826" spans="1:12" x14ac:dyDescent="0.25">
      <c r="A826" s="2">
        <v>4</v>
      </c>
      <c r="B826" s="4" t="s">
        <v>466</v>
      </c>
      <c r="C826" s="4"/>
      <c r="D826" s="42" t="s">
        <v>467</v>
      </c>
      <c r="E826" s="42"/>
      <c r="F826" s="42"/>
      <c r="G826" s="6"/>
      <c r="H826" s="6"/>
      <c r="I826" s="6"/>
      <c r="J826" s="6"/>
      <c r="K826" s="6"/>
      <c r="L826" s="2"/>
    </row>
    <row r="827" spans="1:12" hidden="1" x14ac:dyDescent="0.25">
      <c r="A827" s="2" t="s">
        <v>52</v>
      </c>
    </row>
    <row r="828" spans="1:12" hidden="1" x14ac:dyDescent="0.25">
      <c r="A828" s="2" t="s">
        <v>52</v>
      </c>
    </row>
    <row r="829" spans="1:12" hidden="1" x14ac:dyDescent="0.25">
      <c r="A829" s="20" t="s">
        <v>468</v>
      </c>
    </row>
    <row r="830" spans="1:12" x14ac:dyDescent="0.25">
      <c r="A830" s="2">
        <v>8</v>
      </c>
      <c r="B830" s="9" t="s">
        <v>469</v>
      </c>
      <c r="C830" s="9"/>
      <c r="D830" s="61" t="s">
        <v>288</v>
      </c>
      <c r="E830" s="61"/>
      <c r="F830" s="61"/>
      <c r="G830" s="8"/>
      <c r="H830" s="8"/>
      <c r="I830" s="8"/>
      <c r="J830" s="8"/>
      <c r="K830" s="19"/>
      <c r="L830" s="2"/>
    </row>
    <row r="831" spans="1:12" hidden="1" x14ac:dyDescent="0.25">
      <c r="A831" s="2" t="s">
        <v>90</v>
      </c>
    </row>
    <row r="832" spans="1:12" x14ac:dyDescent="0.25">
      <c r="A832" s="2" t="s">
        <v>46</v>
      </c>
      <c r="B832" s="8"/>
      <c r="C832" s="8"/>
      <c r="D832" s="44"/>
      <c r="E832" s="44"/>
      <c r="F832" s="44"/>
      <c r="G832" s="8"/>
      <c r="H832" s="8"/>
      <c r="I832" s="8"/>
      <c r="J832" s="8"/>
      <c r="K832" s="8"/>
    </row>
    <row r="833" spans="1:18" x14ac:dyDescent="0.25">
      <c r="B833" s="8"/>
      <c r="C833" s="8"/>
      <c r="D833" s="47" t="s">
        <v>467</v>
      </c>
      <c r="E833" s="48"/>
      <c r="F833" s="48"/>
      <c r="G833" s="45"/>
      <c r="H833" s="45"/>
      <c r="I833" s="45"/>
      <c r="J833" s="45"/>
      <c r="K833" s="46"/>
    </row>
    <row r="834" spans="1:18" x14ac:dyDescent="0.25">
      <c r="B834" s="8"/>
      <c r="C834" s="8"/>
      <c r="D834" s="50"/>
      <c r="E834" s="39"/>
      <c r="F834" s="39"/>
      <c r="G834" s="39"/>
      <c r="H834" s="39"/>
      <c r="I834" s="39"/>
      <c r="J834" s="39"/>
      <c r="K834" s="49"/>
    </row>
    <row r="835" spans="1:18" x14ac:dyDescent="0.25">
      <c r="B835" s="8"/>
      <c r="C835" s="8"/>
      <c r="D835" s="53" t="s">
        <v>47</v>
      </c>
      <c r="E835" s="54"/>
      <c r="F835" s="54"/>
      <c r="G835" s="51">
        <f>SUMIF(L827:L832, IF(L826="","",L826), K827:K832)</f>
        <v>0</v>
      </c>
      <c r="H835" s="51"/>
      <c r="I835" s="51"/>
      <c r="J835" s="51"/>
      <c r="K835" s="52"/>
    </row>
    <row r="836" spans="1:18" hidden="1" x14ac:dyDescent="0.25">
      <c r="B836" s="8"/>
      <c r="C836" s="8"/>
      <c r="D836" s="57" t="s">
        <v>48</v>
      </c>
      <c r="E836" s="58"/>
      <c r="F836" s="58"/>
      <c r="G836" s="55">
        <f>ROUND(SUMIF(L827:L832, IF(L826="","",L826), K827:K832) * 0.2, 2)</f>
        <v>0</v>
      </c>
      <c r="H836" s="55"/>
      <c r="I836" s="55"/>
      <c r="J836" s="55"/>
      <c r="K836" s="56"/>
    </row>
    <row r="837" spans="1:18" hidden="1" x14ac:dyDescent="0.25">
      <c r="B837" s="8"/>
      <c r="C837" s="8"/>
      <c r="D837" s="53" t="s">
        <v>49</v>
      </c>
      <c r="E837" s="54"/>
      <c r="F837" s="54"/>
      <c r="G837" s="51">
        <f>SUM(G835:G836)</f>
        <v>0</v>
      </c>
      <c r="H837" s="51"/>
      <c r="I837" s="51"/>
      <c r="J837" s="51"/>
      <c r="K837" s="52"/>
    </row>
    <row r="838" spans="1:18" x14ac:dyDescent="0.25">
      <c r="A838" s="2">
        <v>4</v>
      </c>
      <c r="B838" s="4" t="s">
        <v>470</v>
      </c>
      <c r="C838" s="4"/>
      <c r="D838" s="42" t="s">
        <v>471</v>
      </c>
      <c r="E838" s="42"/>
      <c r="F838" s="42"/>
      <c r="G838" s="6"/>
      <c r="H838" s="6"/>
      <c r="I838" s="6"/>
      <c r="J838" s="6"/>
      <c r="K838" s="6"/>
      <c r="L838" s="2"/>
    </row>
    <row r="839" spans="1:18" x14ac:dyDescent="0.25">
      <c r="A839" s="2">
        <v>5</v>
      </c>
      <c r="B839" s="4" t="s">
        <v>472</v>
      </c>
      <c r="C839" s="4"/>
      <c r="D839" s="43" t="s">
        <v>473</v>
      </c>
      <c r="E839" s="43"/>
      <c r="F839" s="43"/>
      <c r="G839" s="7"/>
      <c r="H839" s="7"/>
      <c r="I839" s="7"/>
      <c r="J839" s="7"/>
      <c r="K839" s="7"/>
      <c r="L839" s="2"/>
    </row>
    <row r="840" spans="1:18" hidden="1" x14ac:dyDescent="0.25">
      <c r="A840" s="2" t="s">
        <v>40</v>
      </c>
    </row>
    <row r="841" spans="1:18" hidden="1" x14ac:dyDescent="0.25">
      <c r="A841" s="2" t="s">
        <v>40</v>
      </c>
    </row>
    <row r="842" spans="1:18" hidden="1" x14ac:dyDescent="0.25">
      <c r="A842" s="2" t="s">
        <v>40</v>
      </c>
    </row>
    <row r="843" spans="1:18" hidden="1" x14ac:dyDescent="0.25">
      <c r="A843" s="2" t="s">
        <v>40</v>
      </c>
    </row>
    <row r="844" spans="1:18" hidden="1" x14ac:dyDescent="0.25">
      <c r="A844" s="2" t="s">
        <v>113</v>
      </c>
    </row>
    <row r="845" spans="1:18" x14ac:dyDescent="0.25">
      <c r="A845" s="2">
        <v>9</v>
      </c>
      <c r="B845" s="9" t="s">
        <v>474</v>
      </c>
      <c r="C845" s="9"/>
      <c r="D845" s="59" t="s">
        <v>475</v>
      </c>
      <c r="E845" s="44"/>
      <c r="F845" s="44"/>
      <c r="G845" s="10" t="s">
        <v>62</v>
      </c>
      <c r="H845" s="11">
        <v>1</v>
      </c>
      <c r="I845" s="12"/>
      <c r="J845" s="13"/>
      <c r="K845" s="14">
        <f>IF(AND(H845= "",I845= ""), 0, ROUND(ROUND(J845, 2) * ROUND(IF(I845="",H845,I845),  0), 2))</f>
        <v>0</v>
      </c>
      <c r="L845" s="2"/>
      <c r="N845" s="15">
        <v>0.2</v>
      </c>
      <c r="R845" s="2">
        <v>176</v>
      </c>
    </row>
    <row r="846" spans="1:18" hidden="1" x14ac:dyDescent="0.25">
      <c r="A846" s="2" t="s">
        <v>63</v>
      </c>
    </row>
    <row r="847" spans="1:18" x14ac:dyDescent="0.25">
      <c r="A847" s="2">
        <v>9</v>
      </c>
      <c r="B847" s="9" t="s">
        <v>476</v>
      </c>
      <c r="C847" s="9"/>
      <c r="D847" s="59" t="s">
        <v>477</v>
      </c>
      <c r="E847" s="44"/>
      <c r="F847" s="44"/>
      <c r="G847" s="10" t="s">
        <v>62</v>
      </c>
      <c r="H847" s="11">
        <v>1</v>
      </c>
      <c r="I847" s="12"/>
      <c r="J847" s="13"/>
      <c r="K847" s="14">
        <f>IF(AND(H847= "",I847= ""), 0, ROUND(ROUND(J847, 2) * ROUND(IF(I847="",H847,I847),  0), 2))</f>
        <v>0</v>
      </c>
      <c r="L847" s="2"/>
      <c r="N847" s="15">
        <v>0.2</v>
      </c>
      <c r="R847" s="2">
        <v>176</v>
      </c>
    </row>
    <row r="848" spans="1:18" hidden="1" x14ac:dyDescent="0.25">
      <c r="A848" s="2" t="s">
        <v>63</v>
      </c>
    </row>
    <row r="849" spans="1:18" hidden="1" x14ac:dyDescent="0.25">
      <c r="A849" s="2" t="s">
        <v>41</v>
      </c>
    </row>
    <row r="850" spans="1:18" x14ac:dyDescent="0.25">
      <c r="A850" s="2">
        <v>5</v>
      </c>
      <c r="B850" s="4" t="s">
        <v>478</v>
      </c>
      <c r="C850" s="4"/>
      <c r="D850" s="43" t="s">
        <v>479</v>
      </c>
      <c r="E850" s="43"/>
      <c r="F850" s="43"/>
      <c r="G850" s="7"/>
      <c r="H850" s="7"/>
      <c r="I850" s="7"/>
      <c r="J850" s="7"/>
      <c r="K850" s="7"/>
      <c r="L850" s="2"/>
    </row>
    <row r="851" spans="1:18" hidden="1" x14ac:dyDescent="0.25">
      <c r="A851" s="2" t="s">
        <v>40</v>
      </c>
    </row>
    <row r="852" spans="1:18" hidden="1" x14ac:dyDescent="0.25">
      <c r="A852" s="2" t="s">
        <v>40</v>
      </c>
    </row>
    <row r="853" spans="1:18" hidden="1" x14ac:dyDescent="0.25">
      <c r="A853" s="2" t="s">
        <v>113</v>
      </c>
    </row>
    <row r="854" spans="1:18" x14ac:dyDescent="0.25">
      <c r="A854" s="2">
        <v>9</v>
      </c>
      <c r="B854" s="9" t="s">
        <v>480</v>
      </c>
      <c r="C854" s="9"/>
      <c r="D854" s="59" t="s">
        <v>481</v>
      </c>
      <c r="E854" s="44"/>
      <c r="F854" s="44"/>
      <c r="G854" s="10" t="s">
        <v>62</v>
      </c>
      <c r="H854" s="11">
        <v>1</v>
      </c>
      <c r="I854" s="12"/>
      <c r="J854" s="13"/>
      <c r="K854" s="14">
        <f>IF(AND(H854= "",I854= ""), 0, ROUND(ROUND(J854, 2) * ROUND(IF(I854="",H854,I854),  0), 2))</f>
        <v>0</v>
      </c>
      <c r="L854" s="2"/>
      <c r="N854" s="15">
        <v>0.2</v>
      </c>
      <c r="R854" s="2">
        <v>176</v>
      </c>
    </row>
    <row r="855" spans="1:18" hidden="1" x14ac:dyDescent="0.25">
      <c r="A855" s="2" t="s">
        <v>63</v>
      </c>
    </row>
    <row r="856" spans="1:18" hidden="1" x14ac:dyDescent="0.25">
      <c r="A856" s="2" t="s">
        <v>41</v>
      </c>
    </row>
    <row r="857" spans="1:18" x14ac:dyDescent="0.25">
      <c r="A857" s="2">
        <v>5</v>
      </c>
      <c r="B857" s="4" t="s">
        <v>482</v>
      </c>
      <c r="C857" s="4"/>
      <c r="D857" s="43" t="s">
        <v>483</v>
      </c>
      <c r="E857" s="43"/>
      <c r="F857" s="43"/>
      <c r="G857" s="7"/>
      <c r="H857" s="7"/>
      <c r="I857" s="7"/>
      <c r="J857" s="7"/>
      <c r="K857" s="7"/>
      <c r="L857" s="2"/>
    </row>
    <row r="858" spans="1:18" hidden="1" x14ac:dyDescent="0.25">
      <c r="A858" s="2" t="s">
        <v>40</v>
      </c>
    </row>
    <row r="859" spans="1:18" hidden="1" x14ac:dyDescent="0.25">
      <c r="A859" s="2" t="s">
        <v>40</v>
      </c>
    </row>
    <row r="860" spans="1:18" hidden="1" x14ac:dyDescent="0.25">
      <c r="A860" s="2" t="s">
        <v>40</v>
      </c>
    </row>
    <row r="861" spans="1:18" hidden="1" x14ac:dyDescent="0.25">
      <c r="A861" s="2" t="s">
        <v>40</v>
      </c>
    </row>
    <row r="862" spans="1:18" hidden="1" x14ac:dyDescent="0.25">
      <c r="A862" s="2" t="s">
        <v>40</v>
      </c>
    </row>
    <row r="863" spans="1:18" hidden="1" x14ac:dyDescent="0.25">
      <c r="A863" s="2" t="s">
        <v>113</v>
      </c>
    </row>
    <row r="864" spans="1:18" x14ac:dyDescent="0.25">
      <c r="A864" s="2">
        <v>9</v>
      </c>
      <c r="B864" s="9" t="s">
        <v>484</v>
      </c>
      <c r="C864" s="9"/>
      <c r="D864" s="59" t="s">
        <v>485</v>
      </c>
      <c r="E864" s="44"/>
      <c r="F864" s="44"/>
      <c r="G864" s="10" t="s">
        <v>62</v>
      </c>
      <c r="H864" s="11">
        <v>1</v>
      </c>
      <c r="I864" s="12"/>
      <c r="J864" s="13"/>
      <c r="K864" s="14">
        <f>IF(AND(H864= "",I864= ""), 0, ROUND(ROUND(J864, 2) * ROUND(IF(I864="",H864,I864),  0), 2))</f>
        <v>0</v>
      </c>
      <c r="L864" s="2"/>
      <c r="N864" s="15">
        <v>0.2</v>
      </c>
      <c r="R864" s="2">
        <v>176</v>
      </c>
    </row>
    <row r="865" spans="1:18" hidden="1" x14ac:dyDescent="0.25">
      <c r="A865" s="2" t="s">
        <v>63</v>
      </c>
    </row>
    <row r="866" spans="1:18" hidden="1" x14ac:dyDescent="0.25">
      <c r="A866" s="2" t="s">
        <v>41</v>
      </c>
    </row>
    <row r="867" spans="1:18" x14ac:dyDescent="0.25">
      <c r="A867" s="2">
        <v>5</v>
      </c>
      <c r="B867" s="4" t="s">
        <v>486</v>
      </c>
      <c r="C867" s="4"/>
      <c r="D867" s="43" t="s">
        <v>487</v>
      </c>
      <c r="E867" s="43"/>
      <c r="F867" s="43"/>
      <c r="G867" s="7"/>
      <c r="H867" s="7"/>
      <c r="I867" s="7"/>
      <c r="J867" s="7"/>
      <c r="K867" s="7"/>
      <c r="L867" s="2"/>
    </row>
    <row r="868" spans="1:18" hidden="1" x14ac:dyDescent="0.25">
      <c r="A868" s="2" t="s">
        <v>40</v>
      </c>
    </row>
    <row r="869" spans="1:18" hidden="1" x14ac:dyDescent="0.25">
      <c r="A869" s="2" t="s">
        <v>113</v>
      </c>
    </row>
    <row r="870" spans="1:18" x14ac:dyDescent="0.25">
      <c r="A870" s="2">
        <v>9</v>
      </c>
      <c r="B870" s="9" t="s">
        <v>488</v>
      </c>
      <c r="C870" s="9"/>
      <c r="D870" s="59" t="s">
        <v>489</v>
      </c>
      <c r="E870" s="44"/>
      <c r="F870" s="44"/>
      <c r="G870" s="10" t="s">
        <v>62</v>
      </c>
      <c r="H870" s="11">
        <v>1</v>
      </c>
      <c r="I870" s="12"/>
      <c r="J870" s="13"/>
      <c r="K870" s="14">
        <f>IF(AND(H870= "",I870= ""), 0, ROUND(ROUND(J870, 2) * ROUND(IF(I870="",H870,I870),  0), 2))</f>
        <v>0</v>
      </c>
      <c r="L870" s="2"/>
      <c r="N870" s="15">
        <v>0.2</v>
      </c>
      <c r="R870" s="2">
        <v>176</v>
      </c>
    </row>
    <row r="871" spans="1:18" hidden="1" x14ac:dyDescent="0.25">
      <c r="A871" s="2" t="s">
        <v>63</v>
      </c>
    </row>
    <row r="872" spans="1:18" hidden="1" x14ac:dyDescent="0.25">
      <c r="A872" s="2" t="s">
        <v>41</v>
      </c>
    </row>
    <row r="873" spans="1:18" x14ac:dyDescent="0.25">
      <c r="A873" s="2" t="s">
        <v>46</v>
      </c>
      <c r="B873" s="8"/>
      <c r="C873" s="8"/>
      <c r="D873" s="44"/>
      <c r="E873" s="44"/>
      <c r="F873" s="44"/>
      <c r="G873" s="8"/>
      <c r="H873" s="8"/>
      <c r="I873" s="8"/>
      <c r="J873" s="8"/>
      <c r="K873" s="8"/>
    </row>
    <row r="874" spans="1:18" x14ac:dyDescent="0.25">
      <c r="B874" s="8"/>
      <c r="C874" s="8"/>
      <c r="D874" s="47" t="s">
        <v>471</v>
      </c>
      <c r="E874" s="48"/>
      <c r="F874" s="48"/>
      <c r="G874" s="45"/>
      <c r="H874" s="45"/>
      <c r="I874" s="45"/>
      <c r="J874" s="45"/>
      <c r="K874" s="46"/>
    </row>
    <row r="875" spans="1:18" x14ac:dyDescent="0.25">
      <c r="B875" s="8"/>
      <c r="C875" s="8"/>
      <c r="D875" s="50"/>
      <c r="E875" s="39"/>
      <c r="F875" s="39"/>
      <c r="G875" s="39"/>
      <c r="H875" s="39"/>
      <c r="I875" s="39"/>
      <c r="J875" s="39"/>
      <c r="K875" s="49"/>
    </row>
    <row r="876" spans="1:18" x14ac:dyDescent="0.25">
      <c r="B876" s="8"/>
      <c r="C876" s="8"/>
      <c r="D876" s="53" t="s">
        <v>47</v>
      </c>
      <c r="E876" s="54"/>
      <c r="F876" s="54"/>
      <c r="G876" s="51">
        <f>SUMIF(L839:L873, IF(L838="","",L838), K839:K873)</f>
        <v>0</v>
      </c>
      <c r="H876" s="51"/>
      <c r="I876" s="51"/>
      <c r="J876" s="51"/>
      <c r="K876" s="52"/>
    </row>
    <row r="877" spans="1:18" hidden="1" x14ac:dyDescent="0.25">
      <c r="B877" s="8"/>
      <c r="C877" s="8"/>
      <c r="D877" s="57" t="s">
        <v>48</v>
      </c>
      <c r="E877" s="58"/>
      <c r="F877" s="58"/>
      <c r="G877" s="55">
        <f>ROUND(SUMIF(L839:L873, IF(L838="","",L838), K839:K873) * 0.2, 2)</f>
        <v>0</v>
      </c>
      <c r="H877" s="55"/>
      <c r="I877" s="55"/>
      <c r="J877" s="55"/>
      <c r="K877" s="56"/>
    </row>
    <row r="878" spans="1:18" hidden="1" x14ac:dyDescent="0.25">
      <c r="B878" s="8"/>
      <c r="C878" s="8"/>
      <c r="D878" s="53" t="s">
        <v>49</v>
      </c>
      <c r="E878" s="54"/>
      <c r="F878" s="54"/>
      <c r="G878" s="51">
        <f>SUM(G876:G877)</f>
        <v>0</v>
      </c>
      <c r="H878" s="51"/>
      <c r="I878" s="51"/>
      <c r="J878" s="51"/>
      <c r="K878" s="52"/>
    </row>
    <row r="879" spans="1:18" x14ac:dyDescent="0.25">
      <c r="A879" s="2" t="s">
        <v>34</v>
      </c>
      <c r="B879" s="8"/>
      <c r="C879" s="8"/>
      <c r="D879" s="44"/>
      <c r="E879" s="44"/>
      <c r="F879" s="44"/>
      <c r="G879" s="8"/>
      <c r="H879" s="8"/>
      <c r="I879" s="8"/>
      <c r="J879" s="8"/>
      <c r="K879" s="8"/>
    </row>
    <row r="880" spans="1:18" x14ac:dyDescent="0.25">
      <c r="B880" s="8"/>
      <c r="C880" s="8"/>
      <c r="D880" s="47" t="s">
        <v>245</v>
      </c>
      <c r="E880" s="48"/>
      <c r="F880" s="48"/>
      <c r="G880" s="45"/>
      <c r="H880" s="45"/>
      <c r="I880" s="45"/>
      <c r="J880" s="45"/>
      <c r="K880" s="46"/>
    </row>
    <row r="881" spans="1:12" x14ac:dyDescent="0.25">
      <c r="B881" s="8"/>
      <c r="C881" s="8"/>
      <c r="D881" s="50"/>
      <c r="E881" s="39"/>
      <c r="F881" s="39"/>
      <c r="G881" s="39"/>
      <c r="H881" s="39"/>
      <c r="I881" s="39"/>
      <c r="J881" s="39"/>
      <c r="K881" s="49"/>
    </row>
    <row r="882" spans="1:12" x14ac:dyDescent="0.25">
      <c r="B882" s="8"/>
      <c r="C882" s="8"/>
      <c r="D882" s="57" t="s">
        <v>47</v>
      </c>
      <c r="E882" s="58"/>
      <c r="F882" s="58"/>
      <c r="G882" s="55">
        <f>SUMIF(L407:L879, IF(L406="","",L406), K407:K879)</f>
        <v>0</v>
      </c>
      <c r="H882" s="55"/>
      <c r="I882" s="55"/>
      <c r="J882" s="55"/>
      <c r="K882" s="56"/>
    </row>
    <row r="883" spans="1:12" x14ac:dyDescent="0.25">
      <c r="B883" s="8"/>
      <c r="C883" s="8"/>
      <c r="D883" s="57" t="s">
        <v>48</v>
      </c>
      <c r="E883" s="58"/>
      <c r="F883" s="58"/>
      <c r="G883" s="55">
        <f>ROUND(SUMIF(L407:L879, IF(L406="","",L406), K407:K879) * 0.2, 2)</f>
        <v>0</v>
      </c>
      <c r="H883" s="55"/>
      <c r="I883" s="55"/>
      <c r="J883" s="55"/>
      <c r="K883" s="56"/>
    </row>
    <row r="884" spans="1:12" x14ac:dyDescent="0.25">
      <c r="B884" s="8"/>
      <c r="C884" s="8"/>
      <c r="D884" s="53" t="s">
        <v>49</v>
      </c>
      <c r="E884" s="54"/>
      <c r="F884" s="54"/>
      <c r="G884" s="51">
        <f>SUM(G882:G883)</f>
        <v>0</v>
      </c>
      <c r="H884" s="51"/>
      <c r="I884" s="51"/>
      <c r="J884" s="51"/>
      <c r="K884" s="52"/>
    </row>
    <row r="885" spans="1:12" ht="31.5" customHeight="1" x14ac:dyDescent="0.25">
      <c r="A885" s="2">
        <v>3</v>
      </c>
      <c r="B885" s="4">
        <v>5</v>
      </c>
      <c r="C885" s="4"/>
      <c r="D885" s="41" t="s">
        <v>490</v>
      </c>
      <c r="E885" s="41"/>
      <c r="F885" s="41"/>
      <c r="G885" s="5"/>
      <c r="H885" s="5"/>
      <c r="I885" s="5"/>
      <c r="J885" s="5"/>
      <c r="K885" s="5"/>
      <c r="L885" s="2"/>
    </row>
    <row r="886" spans="1:12" ht="30" customHeight="1" x14ac:dyDescent="0.25">
      <c r="A886" s="2">
        <v>4</v>
      </c>
      <c r="B886" s="4" t="s">
        <v>491</v>
      </c>
      <c r="C886" s="4"/>
      <c r="D886" s="42" t="s">
        <v>492</v>
      </c>
      <c r="E886" s="42"/>
      <c r="F886" s="42"/>
      <c r="G886" s="6"/>
      <c r="H886" s="6"/>
      <c r="I886" s="6"/>
      <c r="J886" s="6"/>
      <c r="K886" s="6"/>
      <c r="L886" s="2"/>
    </row>
    <row r="887" spans="1:12" hidden="1" x14ac:dyDescent="0.25">
      <c r="A887" s="2" t="s">
        <v>52</v>
      </c>
    </row>
    <row r="888" spans="1:12" x14ac:dyDescent="0.25">
      <c r="A888" s="2" t="s">
        <v>46</v>
      </c>
      <c r="B888" s="8"/>
      <c r="C888" s="8"/>
      <c r="D888" s="44"/>
      <c r="E888" s="44"/>
      <c r="F888" s="44"/>
      <c r="G888" s="8"/>
      <c r="H888" s="8"/>
      <c r="I888" s="8"/>
      <c r="J888" s="8"/>
      <c r="K888" s="8"/>
    </row>
    <row r="889" spans="1:12" x14ac:dyDescent="0.25">
      <c r="B889" s="8"/>
      <c r="C889" s="8"/>
      <c r="D889" s="47" t="s">
        <v>492</v>
      </c>
      <c r="E889" s="48"/>
      <c r="F889" s="48"/>
      <c r="G889" s="45"/>
      <c r="H889" s="45"/>
      <c r="I889" s="45"/>
      <c r="J889" s="45"/>
      <c r="K889" s="46"/>
    </row>
    <row r="890" spans="1:12" x14ac:dyDescent="0.25">
      <c r="B890" s="8"/>
      <c r="C890" s="8"/>
      <c r="D890" s="50"/>
      <c r="E890" s="39"/>
      <c r="F890" s="39"/>
      <c r="G890" s="39"/>
      <c r="H890" s="39"/>
      <c r="I890" s="39"/>
      <c r="J890" s="39"/>
      <c r="K890" s="49"/>
    </row>
    <row r="891" spans="1:12" x14ac:dyDescent="0.25">
      <c r="B891" s="8"/>
      <c r="C891" s="8"/>
      <c r="D891" s="53" t="s">
        <v>47</v>
      </c>
      <c r="E891" s="54"/>
      <c r="F891" s="54"/>
      <c r="G891" s="51">
        <f>SUMIF(L887:L888, IF(L886="","",L886), K887:K888)</f>
        <v>0</v>
      </c>
      <c r="H891" s="51"/>
      <c r="I891" s="51"/>
      <c r="J891" s="51"/>
      <c r="K891" s="52"/>
    </row>
    <row r="892" spans="1:12" hidden="1" x14ac:dyDescent="0.25">
      <c r="B892" s="8"/>
      <c r="C892" s="8"/>
      <c r="D892" s="57" t="s">
        <v>48</v>
      </c>
      <c r="E892" s="58"/>
      <c r="F892" s="58"/>
      <c r="G892" s="55">
        <f>ROUND(SUMIF(L887:L888, IF(L886="","",L886), K887:K888) * 0.2, 2)</f>
        <v>0</v>
      </c>
      <c r="H892" s="55"/>
      <c r="I892" s="55"/>
      <c r="J892" s="55"/>
      <c r="K892" s="56"/>
    </row>
    <row r="893" spans="1:12" hidden="1" x14ac:dyDescent="0.25">
      <c r="B893" s="8"/>
      <c r="C893" s="8"/>
      <c r="D893" s="53" t="s">
        <v>49</v>
      </c>
      <c r="E893" s="54"/>
      <c r="F893" s="54"/>
      <c r="G893" s="51">
        <f>SUM(G891:G892)</f>
        <v>0</v>
      </c>
      <c r="H893" s="51"/>
      <c r="I893" s="51"/>
      <c r="J893" s="51"/>
      <c r="K893" s="52"/>
    </row>
    <row r="894" spans="1:12" x14ac:dyDescent="0.25">
      <c r="A894" s="2">
        <v>4</v>
      </c>
      <c r="B894" s="4" t="s">
        <v>493</v>
      </c>
      <c r="C894" s="4"/>
      <c r="D894" s="42" t="s">
        <v>494</v>
      </c>
      <c r="E894" s="42"/>
      <c r="F894" s="42"/>
      <c r="G894" s="6"/>
      <c r="H894" s="6"/>
      <c r="I894" s="6"/>
      <c r="J894" s="6"/>
      <c r="K894" s="6"/>
      <c r="L894" s="2"/>
    </row>
    <row r="895" spans="1:12" hidden="1" x14ac:dyDescent="0.25">
      <c r="A895" s="2" t="s">
        <v>52</v>
      </c>
    </row>
    <row r="896" spans="1:12" hidden="1" x14ac:dyDescent="0.25">
      <c r="A896" s="2" t="s">
        <v>59</v>
      </c>
    </row>
    <row r="897" spans="1:18" ht="22.5" customHeight="1" x14ac:dyDescent="0.25">
      <c r="A897" s="2">
        <v>9</v>
      </c>
      <c r="B897" s="9" t="s">
        <v>495</v>
      </c>
      <c r="C897" s="9"/>
      <c r="D897" s="59" t="s">
        <v>496</v>
      </c>
      <c r="E897" s="44"/>
      <c r="F897" s="44"/>
      <c r="G897" s="10" t="s">
        <v>5</v>
      </c>
      <c r="H897" s="17">
        <v>2569</v>
      </c>
      <c r="I897" s="18"/>
      <c r="J897" s="13"/>
      <c r="K897" s="14">
        <f>IF(AND(H897= "",I897= ""), 0, ROUND(ROUND(J897, 2) * ROUND(IF(I897="",H897,I897),  2), 2))</f>
        <v>0</v>
      </c>
      <c r="L897" s="2"/>
      <c r="N897" s="15">
        <v>0.2</v>
      </c>
      <c r="R897" s="2">
        <v>176</v>
      </c>
    </row>
    <row r="898" spans="1:18" hidden="1" x14ac:dyDescent="0.25">
      <c r="A898" s="2" t="s">
        <v>140</v>
      </c>
    </row>
    <row r="899" spans="1:18" hidden="1" x14ac:dyDescent="0.25">
      <c r="A899" s="2" t="s">
        <v>140</v>
      </c>
    </row>
    <row r="900" spans="1:18" hidden="1" x14ac:dyDescent="0.25">
      <c r="A900" s="2" t="s">
        <v>140</v>
      </c>
    </row>
    <row r="901" spans="1:18" hidden="1" x14ac:dyDescent="0.25">
      <c r="A901" s="2" t="s">
        <v>140</v>
      </c>
    </row>
    <row r="902" spans="1:18" hidden="1" x14ac:dyDescent="0.25">
      <c r="A902" s="2" t="s">
        <v>140</v>
      </c>
    </row>
    <row r="903" spans="1:18" hidden="1" x14ac:dyDescent="0.25">
      <c r="A903" s="2" t="s">
        <v>63</v>
      </c>
    </row>
    <row r="904" spans="1:18" x14ac:dyDescent="0.25">
      <c r="A904" s="2" t="s">
        <v>46</v>
      </c>
      <c r="B904" s="8"/>
      <c r="C904" s="8"/>
      <c r="D904" s="44"/>
      <c r="E904" s="44"/>
      <c r="F904" s="44"/>
      <c r="G904" s="8"/>
      <c r="H904" s="8"/>
      <c r="I904" s="8"/>
      <c r="J904" s="8"/>
      <c r="K904" s="8"/>
    </row>
    <row r="905" spans="1:18" x14ac:dyDescent="0.25">
      <c r="B905" s="8"/>
      <c r="C905" s="8"/>
      <c r="D905" s="47" t="s">
        <v>494</v>
      </c>
      <c r="E905" s="48"/>
      <c r="F905" s="48"/>
      <c r="G905" s="45"/>
      <c r="H905" s="45"/>
      <c r="I905" s="45"/>
      <c r="J905" s="45"/>
      <c r="K905" s="46"/>
    </row>
    <row r="906" spans="1:18" x14ac:dyDescent="0.25">
      <c r="B906" s="8"/>
      <c r="C906" s="8"/>
      <c r="D906" s="50"/>
      <c r="E906" s="39"/>
      <c r="F906" s="39"/>
      <c r="G906" s="39"/>
      <c r="H906" s="39"/>
      <c r="I906" s="39"/>
      <c r="J906" s="39"/>
      <c r="K906" s="49"/>
    </row>
    <row r="907" spans="1:18" x14ac:dyDescent="0.25">
      <c r="B907" s="8"/>
      <c r="C907" s="8"/>
      <c r="D907" s="53" t="s">
        <v>47</v>
      </c>
      <c r="E907" s="54"/>
      <c r="F907" s="54"/>
      <c r="G907" s="51">
        <f>SUMIF(L895:L904, IF(L894="","",L894), K895:K904)</f>
        <v>0</v>
      </c>
      <c r="H907" s="51"/>
      <c r="I907" s="51"/>
      <c r="J907" s="51"/>
      <c r="K907" s="52"/>
    </row>
    <row r="908" spans="1:18" hidden="1" x14ac:dyDescent="0.25">
      <c r="B908" s="8"/>
      <c r="C908" s="8"/>
      <c r="D908" s="57" t="s">
        <v>48</v>
      </c>
      <c r="E908" s="58"/>
      <c r="F908" s="58"/>
      <c r="G908" s="55">
        <f>ROUND(SUMIF(L895:L904, IF(L894="","",L894), K895:K904) * 0.2, 2)</f>
        <v>0</v>
      </c>
      <c r="H908" s="55"/>
      <c r="I908" s="55"/>
      <c r="J908" s="55"/>
      <c r="K908" s="56"/>
    </row>
    <row r="909" spans="1:18" hidden="1" x14ac:dyDescent="0.25">
      <c r="B909" s="8"/>
      <c r="C909" s="8"/>
      <c r="D909" s="53" t="s">
        <v>49</v>
      </c>
      <c r="E909" s="54"/>
      <c r="F909" s="54"/>
      <c r="G909" s="51">
        <f>SUM(G907:G908)</f>
        <v>0</v>
      </c>
      <c r="H909" s="51"/>
      <c r="I909" s="51"/>
      <c r="J909" s="51"/>
      <c r="K909" s="52"/>
    </row>
    <row r="910" spans="1:18" x14ac:dyDescent="0.25">
      <c r="A910" s="2">
        <v>4</v>
      </c>
      <c r="B910" s="4" t="s">
        <v>497</v>
      </c>
      <c r="C910" s="4"/>
      <c r="D910" s="42" t="s">
        <v>498</v>
      </c>
      <c r="E910" s="42"/>
      <c r="F910" s="42"/>
      <c r="G910" s="6"/>
      <c r="H910" s="6"/>
      <c r="I910" s="6"/>
      <c r="J910" s="6"/>
      <c r="K910" s="6"/>
      <c r="L910" s="2"/>
    </row>
    <row r="911" spans="1:18" hidden="1" x14ac:dyDescent="0.25">
      <c r="A911" s="2" t="s">
        <v>233</v>
      </c>
    </row>
    <row r="912" spans="1:18" hidden="1" x14ac:dyDescent="0.25">
      <c r="A912" s="2" t="s">
        <v>52</v>
      </c>
    </row>
    <row r="913" spans="1:18" hidden="1" x14ac:dyDescent="0.25">
      <c r="A913" s="2" t="s">
        <v>59</v>
      </c>
    </row>
    <row r="914" spans="1:18" ht="22.5" customHeight="1" x14ac:dyDescent="0.25">
      <c r="A914" s="2">
        <v>9</v>
      </c>
      <c r="B914" s="9" t="s">
        <v>499</v>
      </c>
      <c r="C914" s="9"/>
      <c r="D914" s="59" t="s">
        <v>500</v>
      </c>
      <c r="E914" s="44"/>
      <c r="F914" s="44"/>
      <c r="G914" s="10" t="s">
        <v>208</v>
      </c>
      <c r="H914" s="21">
        <v>424</v>
      </c>
      <c r="I914" s="22"/>
      <c r="J914" s="13"/>
      <c r="K914" s="14">
        <f>IF(AND(H914= "",I914= ""), 0, ROUND(ROUND(J914, 2) * ROUND(IF(I914="",H914,I914),  3), 2))</f>
        <v>0</v>
      </c>
      <c r="L914" s="2"/>
      <c r="N914" s="15">
        <v>0.2</v>
      </c>
      <c r="R914" s="2">
        <v>176</v>
      </c>
    </row>
    <row r="915" spans="1:18" hidden="1" x14ac:dyDescent="0.25">
      <c r="A915" s="2" t="s">
        <v>140</v>
      </c>
    </row>
    <row r="916" spans="1:18" hidden="1" x14ac:dyDescent="0.25">
      <c r="A916" s="2" t="s">
        <v>63</v>
      </c>
    </row>
    <row r="917" spans="1:18" ht="22.5" customHeight="1" x14ac:dyDescent="0.25">
      <c r="A917" s="2">
        <v>9</v>
      </c>
      <c r="B917" s="9" t="s">
        <v>501</v>
      </c>
      <c r="C917" s="9"/>
      <c r="D917" s="59" t="s">
        <v>502</v>
      </c>
      <c r="E917" s="44"/>
      <c r="F917" s="44"/>
      <c r="G917" s="10" t="s">
        <v>208</v>
      </c>
      <c r="H917" s="21">
        <v>190</v>
      </c>
      <c r="I917" s="22"/>
      <c r="J917" s="13"/>
      <c r="K917" s="14">
        <f>IF(AND(H917= "",I917= ""), 0, ROUND(ROUND(J917, 2) * ROUND(IF(I917="",H917,I917),  3), 2))</f>
        <v>0</v>
      </c>
      <c r="L917" s="2"/>
      <c r="N917" s="15">
        <v>0.2</v>
      </c>
      <c r="R917" s="2">
        <v>176</v>
      </c>
    </row>
    <row r="918" spans="1:18" hidden="1" x14ac:dyDescent="0.25">
      <c r="A918" s="2" t="s">
        <v>140</v>
      </c>
    </row>
    <row r="919" spans="1:18" hidden="1" x14ac:dyDescent="0.25">
      <c r="A919" s="2" t="s">
        <v>63</v>
      </c>
    </row>
    <row r="920" spans="1:18" ht="22.5" customHeight="1" x14ac:dyDescent="0.25">
      <c r="A920" s="2">
        <v>9</v>
      </c>
      <c r="B920" s="9" t="s">
        <v>503</v>
      </c>
      <c r="C920" s="9"/>
      <c r="D920" s="59" t="s">
        <v>504</v>
      </c>
      <c r="E920" s="44"/>
      <c r="F920" s="44"/>
      <c r="G920" s="10" t="s">
        <v>208</v>
      </c>
      <c r="H920" s="21">
        <v>480</v>
      </c>
      <c r="I920" s="22"/>
      <c r="J920" s="13"/>
      <c r="K920" s="14">
        <f>IF(AND(H920= "",I920= ""), 0, ROUND(ROUND(J920, 2) * ROUND(IF(I920="",H920,I920),  3), 2))</f>
        <v>0</v>
      </c>
      <c r="L920" s="2"/>
      <c r="N920" s="15">
        <v>0.2</v>
      </c>
      <c r="R920" s="2">
        <v>176</v>
      </c>
    </row>
    <row r="921" spans="1:18" hidden="1" x14ac:dyDescent="0.25">
      <c r="A921" s="2" t="s">
        <v>140</v>
      </c>
    </row>
    <row r="922" spans="1:18" hidden="1" x14ac:dyDescent="0.25">
      <c r="A922" s="2" t="s">
        <v>63</v>
      </c>
    </row>
    <row r="923" spans="1:18" ht="22.5" customHeight="1" x14ac:dyDescent="0.25">
      <c r="A923" s="2">
        <v>9</v>
      </c>
      <c r="B923" s="9" t="s">
        <v>505</v>
      </c>
      <c r="C923" s="9"/>
      <c r="D923" s="59" t="s">
        <v>506</v>
      </c>
      <c r="E923" s="44"/>
      <c r="F923" s="44"/>
      <c r="G923" s="10" t="s">
        <v>208</v>
      </c>
      <c r="H923" s="21">
        <v>82</v>
      </c>
      <c r="I923" s="22"/>
      <c r="J923" s="13"/>
      <c r="K923" s="14">
        <f>IF(AND(H923= "",I923= ""), 0, ROUND(ROUND(J923, 2) * ROUND(IF(I923="",H923,I923),  3), 2))</f>
        <v>0</v>
      </c>
      <c r="L923" s="2"/>
      <c r="N923" s="15">
        <v>0.2</v>
      </c>
      <c r="R923" s="2">
        <v>176</v>
      </c>
    </row>
    <row r="924" spans="1:18" hidden="1" x14ac:dyDescent="0.25">
      <c r="A924" s="2" t="s">
        <v>140</v>
      </c>
    </row>
    <row r="925" spans="1:18" hidden="1" x14ac:dyDescent="0.25">
      <c r="A925" s="2" t="s">
        <v>63</v>
      </c>
    </row>
    <row r="926" spans="1:18" ht="22.5" customHeight="1" x14ac:dyDescent="0.25">
      <c r="A926" s="2">
        <v>9</v>
      </c>
      <c r="B926" s="9" t="s">
        <v>507</v>
      </c>
      <c r="C926" s="9"/>
      <c r="D926" s="59" t="s">
        <v>508</v>
      </c>
      <c r="E926" s="44"/>
      <c r="F926" s="44"/>
      <c r="G926" s="10" t="s">
        <v>208</v>
      </c>
      <c r="H926" s="21">
        <v>2.5</v>
      </c>
      <c r="I926" s="22"/>
      <c r="J926" s="13"/>
      <c r="K926" s="14">
        <f>IF(AND(H926= "",I926= ""), 0, ROUND(ROUND(J926, 2) * ROUND(IF(I926="",H926,I926),  3), 2))</f>
        <v>0</v>
      </c>
      <c r="L926" s="2"/>
      <c r="N926" s="15">
        <v>0.2</v>
      </c>
      <c r="R926" s="2">
        <v>176</v>
      </c>
    </row>
    <row r="927" spans="1:18" hidden="1" x14ac:dyDescent="0.25">
      <c r="A927" s="2" t="s">
        <v>140</v>
      </c>
    </row>
    <row r="928" spans="1:18" hidden="1" x14ac:dyDescent="0.25">
      <c r="A928" s="2" t="s">
        <v>63</v>
      </c>
    </row>
    <row r="929" spans="1:18" x14ac:dyDescent="0.25">
      <c r="A929" s="2" t="s">
        <v>46</v>
      </c>
      <c r="B929" s="8"/>
      <c r="C929" s="8"/>
      <c r="D929" s="44"/>
      <c r="E929" s="44"/>
      <c r="F929" s="44"/>
      <c r="G929" s="8"/>
      <c r="H929" s="8"/>
      <c r="I929" s="8"/>
      <c r="J929" s="8"/>
      <c r="K929" s="8"/>
    </row>
    <row r="930" spans="1:18" x14ac:dyDescent="0.25">
      <c r="B930" s="8"/>
      <c r="C930" s="8"/>
      <c r="D930" s="47" t="s">
        <v>498</v>
      </c>
      <c r="E930" s="48"/>
      <c r="F930" s="48"/>
      <c r="G930" s="45"/>
      <c r="H930" s="45"/>
      <c r="I930" s="45"/>
      <c r="J930" s="45"/>
      <c r="K930" s="46"/>
    </row>
    <row r="931" spans="1:18" x14ac:dyDescent="0.25">
      <c r="B931" s="8"/>
      <c r="C931" s="8"/>
      <c r="D931" s="50"/>
      <c r="E931" s="39"/>
      <c r="F931" s="39"/>
      <c r="G931" s="39"/>
      <c r="H931" s="39"/>
      <c r="I931" s="39"/>
      <c r="J931" s="39"/>
      <c r="K931" s="49"/>
    </row>
    <row r="932" spans="1:18" x14ac:dyDescent="0.25">
      <c r="B932" s="8"/>
      <c r="C932" s="8"/>
      <c r="D932" s="53" t="s">
        <v>47</v>
      </c>
      <c r="E932" s="54"/>
      <c r="F932" s="54"/>
      <c r="G932" s="51">
        <f>SUMIF(L911:L929, IF(L910="","",L910), K911:K929)</f>
        <v>0</v>
      </c>
      <c r="H932" s="51"/>
      <c r="I932" s="51"/>
      <c r="J932" s="51"/>
      <c r="K932" s="52"/>
    </row>
    <row r="933" spans="1:18" hidden="1" x14ac:dyDescent="0.25">
      <c r="B933" s="8"/>
      <c r="C933" s="8"/>
      <c r="D933" s="57" t="s">
        <v>48</v>
      </c>
      <c r="E933" s="58"/>
      <c r="F933" s="58"/>
      <c r="G933" s="55">
        <f>ROUND(SUMIF(L911:L929, IF(L910="","",L910), K911:K929) * 0.2, 2)</f>
        <v>0</v>
      </c>
      <c r="H933" s="55"/>
      <c r="I933" s="55"/>
      <c r="J933" s="55"/>
      <c r="K933" s="56"/>
    </row>
    <row r="934" spans="1:18" hidden="1" x14ac:dyDescent="0.25">
      <c r="B934" s="8"/>
      <c r="C934" s="8"/>
      <c r="D934" s="53" t="s">
        <v>49</v>
      </c>
      <c r="E934" s="54"/>
      <c r="F934" s="54"/>
      <c r="G934" s="51">
        <f>SUM(G932:G933)</f>
        <v>0</v>
      </c>
      <c r="H934" s="51"/>
      <c r="I934" s="51"/>
      <c r="J934" s="51"/>
      <c r="K934" s="52"/>
    </row>
    <row r="935" spans="1:18" x14ac:dyDescent="0.25">
      <c r="A935" s="2">
        <v>4</v>
      </c>
      <c r="B935" s="4" t="s">
        <v>509</v>
      </c>
      <c r="C935" s="4"/>
      <c r="D935" s="42" t="s">
        <v>510</v>
      </c>
      <c r="E935" s="42"/>
      <c r="F935" s="42"/>
      <c r="G935" s="6"/>
      <c r="H935" s="6"/>
      <c r="I935" s="6"/>
      <c r="J935" s="6"/>
      <c r="K935" s="6"/>
      <c r="L935" s="2"/>
    </row>
    <row r="936" spans="1:18" hidden="1" x14ac:dyDescent="0.25">
      <c r="A936" s="2" t="s">
        <v>52</v>
      </c>
    </row>
    <row r="937" spans="1:18" hidden="1" x14ac:dyDescent="0.25">
      <c r="A937" s="2" t="s">
        <v>59</v>
      </c>
    </row>
    <row r="938" spans="1:18" x14ac:dyDescent="0.25">
      <c r="A938" s="2">
        <v>9</v>
      </c>
      <c r="B938" s="9" t="s">
        <v>511</v>
      </c>
      <c r="C938" s="9"/>
      <c r="D938" s="59" t="s">
        <v>512</v>
      </c>
      <c r="E938" s="44"/>
      <c r="F938" s="44"/>
      <c r="G938" s="10" t="s">
        <v>62</v>
      </c>
      <c r="H938" s="11">
        <v>1</v>
      </c>
      <c r="I938" s="12"/>
      <c r="J938" s="13"/>
      <c r="K938" s="14">
        <f>IF(AND(H938= "",I938= ""), 0, ROUND(ROUND(J938, 2) * ROUND(IF(I938="",H938,I938),  0), 2))</f>
        <v>0</v>
      </c>
      <c r="L938" s="2"/>
      <c r="N938" s="15">
        <v>0.2</v>
      </c>
      <c r="R938" s="2">
        <v>176</v>
      </c>
    </row>
    <row r="939" spans="1:18" hidden="1" x14ac:dyDescent="0.25">
      <c r="A939" s="2" t="s">
        <v>63</v>
      </c>
    </row>
    <row r="940" spans="1:18" x14ac:dyDescent="0.25">
      <c r="A940" s="2" t="s">
        <v>46</v>
      </c>
      <c r="B940" s="8"/>
      <c r="C940" s="8"/>
      <c r="D940" s="44"/>
      <c r="E940" s="44"/>
      <c r="F940" s="44"/>
      <c r="G940" s="8"/>
      <c r="H940" s="8"/>
      <c r="I940" s="8"/>
      <c r="J940" s="8"/>
      <c r="K940" s="8"/>
    </row>
    <row r="941" spans="1:18" x14ac:dyDescent="0.25">
      <c r="B941" s="8"/>
      <c r="C941" s="8"/>
      <c r="D941" s="47" t="s">
        <v>510</v>
      </c>
      <c r="E941" s="48"/>
      <c r="F941" s="48"/>
      <c r="G941" s="45"/>
      <c r="H941" s="45"/>
      <c r="I941" s="45"/>
      <c r="J941" s="45"/>
      <c r="K941" s="46"/>
    </row>
    <row r="942" spans="1:18" x14ac:dyDescent="0.25">
      <c r="B942" s="8"/>
      <c r="C942" s="8"/>
      <c r="D942" s="50"/>
      <c r="E942" s="39"/>
      <c r="F942" s="39"/>
      <c r="G942" s="39"/>
      <c r="H942" s="39"/>
      <c r="I942" s="39"/>
      <c r="J942" s="39"/>
      <c r="K942" s="49"/>
    </row>
    <row r="943" spans="1:18" x14ac:dyDescent="0.25">
      <c r="B943" s="8"/>
      <c r="C943" s="8"/>
      <c r="D943" s="53" t="s">
        <v>47</v>
      </c>
      <c r="E943" s="54"/>
      <c r="F943" s="54"/>
      <c r="G943" s="51">
        <f>SUMIF(L936:L940, IF(L935="","",L935), K936:K940)</f>
        <v>0</v>
      </c>
      <c r="H943" s="51"/>
      <c r="I943" s="51"/>
      <c r="J943" s="51"/>
      <c r="K943" s="52"/>
    </row>
    <row r="944" spans="1:18" hidden="1" x14ac:dyDescent="0.25">
      <c r="B944" s="8"/>
      <c r="C944" s="8"/>
      <c r="D944" s="57" t="s">
        <v>48</v>
      </c>
      <c r="E944" s="58"/>
      <c r="F944" s="58"/>
      <c r="G944" s="55">
        <f>ROUND(SUMIF(L936:L940, IF(L935="","",L935), K936:K940) * 0.2, 2)</f>
        <v>0</v>
      </c>
      <c r="H944" s="55"/>
      <c r="I944" s="55"/>
      <c r="J944" s="55"/>
      <c r="K944" s="56"/>
    </row>
    <row r="945" spans="1:12" hidden="1" x14ac:dyDescent="0.25">
      <c r="B945" s="8"/>
      <c r="C945" s="8"/>
      <c r="D945" s="53" t="s">
        <v>49</v>
      </c>
      <c r="E945" s="54"/>
      <c r="F945" s="54"/>
      <c r="G945" s="51">
        <f>SUM(G943:G944)</f>
        <v>0</v>
      </c>
      <c r="H945" s="51"/>
      <c r="I945" s="51"/>
      <c r="J945" s="51"/>
      <c r="K945" s="52"/>
    </row>
    <row r="946" spans="1:12" x14ac:dyDescent="0.25">
      <c r="A946" s="2" t="s">
        <v>34</v>
      </c>
      <c r="B946" s="8"/>
      <c r="C946" s="8"/>
      <c r="D946" s="44"/>
      <c r="E946" s="44"/>
      <c r="F946" s="44"/>
      <c r="G946" s="8"/>
      <c r="H946" s="8"/>
      <c r="I946" s="8"/>
      <c r="J946" s="8"/>
      <c r="K946" s="8"/>
    </row>
    <row r="947" spans="1:12" x14ac:dyDescent="0.25">
      <c r="B947" s="8"/>
      <c r="C947" s="8"/>
      <c r="D947" s="47" t="s">
        <v>490</v>
      </c>
      <c r="E947" s="48"/>
      <c r="F947" s="48"/>
      <c r="G947" s="45"/>
      <c r="H947" s="45"/>
      <c r="I947" s="45"/>
      <c r="J947" s="45"/>
      <c r="K947" s="46"/>
    </row>
    <row r="948" spans="1:12" x14ac:dyDescent="0.25">
      <c r="B948" s="8"/>
      <c r="C948" s="8"/>
      <c r="D948" s="50"/>
      <c r="E948" s="39"/>
      <c r="F948" s="39"/>
      <c r="G948" s="39"/>
      <c r="H948" s="39"/>
      <c r="I948" s="39"/>
      <c r="J948" s="39"/>
      <c r="K948" s="49"/>
    </row>
    <row r="949" spans="1:12" x14ac:dyDescent="0.25">
      <c r="B949" s="8"/>
      <c r="C949" s="8"/>
      <c r="D949" s="57" t="s">
        <v>47</v>
      </c>
      <c r="E949" s="58"/>
      <c r="F949" s="58"/>
      <c r="G949" s="55">
        <f>SUMIF(L886:L946, IF(L885="","",L885), K886:K946)</f>
        <v>0</v>
      </c>
      <c r="H949" s="55"/>
      <c r="I949" s="55"/>
      <c r="J949" s="55"/>
      <c r="K949" s="56"/>
    </row>
    <row r="950" spans="1:12" x14ac:dyDescent="0.25">
      <c r="B950" s="8"/>
      <c r="C950" s="8"/>
      <c r="D950" s="57" t="s">
        <v>48</v>
      </c>
      <c r="E950" s="58"/>
      <c r="F950" s="58"/>
      <c r="G950" s="55">
        <f>ROUND(SUMIF(L886:L946, IF(L885="","",L885), K886:K946) * 0.2, 2)</f>
        <v>0</v>
      </c>
      <c r="H950" s="55"/>
      <c r="I950" s="55"/>
      <c r="J950" s="55"/>
      <c r="K950" s="56"/>
    </row>
    <row r="951" spans="1:12" x14ac:dyDescent="0.25">
      <c r="B951" s="8"/>
      <c r="C951" s="8"/>
      <c r="D951" s="53" t="s">
        <v>49</v>
      </c>
      <c r="E951" s="54"/>
      <c r="F951" s="54"/>
      <c r="G951" s="51">
        <f>SUM(G949:G950)</f>
        <v>0</v>
      </c>
      <c r="H951" s="51"/>
      <c r="I951" s="51"/>
      <c r="J951" s="51"/>
      <c r="K951" s="52"/>
    </row>
    <row r="952" spans="1:12" ht="15.75" customHeight="1" x14ac:dyDescent="0.25">
      <c r="A952" s="2">
        <v>3</v>
      </c>
      <c r="B952" s="4">
        <v>6</v>
      </c>
      <c r="C952" s="4"/>
      <c r="D952" s="41" t="s">
        <v>513</v>
      </c>
      <c r="E952" s="41"/>
      <c r="F952" s="41"/>
      <c r="G952" s="5"/>
      <c r="H952" s="5"/>
      <c r="I952" s="5"/>
      <c r="J952" s="5"/>
      <c r="K952" s="5"/>
      <c r="L952" s="2"/>
    </row>
    <row r="953" spans="1:12" hidden="1" x14ac:dyDescent="0.25">
      <c r="A953" s="2" t="s">
        <v>514</v>
      </c>
    </row>
    <row r="954" spans="1:12" hidden="1" x14ac:dyDescent="0.25">
      <c r="A954" s="2" t="s">
        <v>514</v>
      </c>
    </row>
    <row r="955" spans="1:12" x14ac:dyDescent="0.25">
      <c r="A955" s="2">
        <v>4</v>
      </c>
      <c r="B955" s="4" t="s">
        <v>515</v>
      </c>
      <c r="C955" s="4"/>
      <c r="D955" s="42" t="s">
        <v>516</v>
      </c>
      <c r="E955" s="42"/>
      <c r="F955" s="42"/>
      <c r="G955" s="6"/>
      <c r="H955" s="6"/>
      <c r="I955" s="6"/>
      <c r="J955" s="6"/>
      <c r="K955" s="6"/>
      <c r="L955" s="2"/>
    </row>
    <row r="956" spans="1:12" hidden="1" x14ac:dyDescent="0.25">
      <c r="A956" s="2" t="s">
        <v>52</v>
      </c>
    </row>
    <row r="957" spans="1:12" hidden="1" x14ac:dyDescent="0.25">
      <c r="A957" s="2" t="s">
        <v>52</v>
      </c>
    </row>
    <row r="958" spans="1:12" hidden="1" x14ac:dyDescent="0.25">
      <c r="A958" s="2" t="s">
        <v>233</v>
      </c>
    </row>
    <row r="959" spans="1:12" x14ac:dyDescent="0.25">
      <c r="A959" s="2">
        <v>8</v>
      </c>
      <c r="B959" s="9" t="s">
        <v>517</v>
      </c>
      <c r="C959" s="9"/>
      <c r="D959" s="61" t="s">
        <v>249</v>
      </c>
      <c r="E959" s="61"/>
      <c r="F959" s="61"/>
      <c r="G959" s="8"/>
      <c r="H959" s="8"/>
      <c r="I959" s="8"/>
      <c r="J959" s="8"/>
      <c r="K959" s="19"/>
      <c r="L959" s="2"/>
    </row>
    <row r="960" spans="1:12" hidden="1" x14ac:dyDescent="0.25">
      <c r="A960" s="2" t="s">
        <v>90</v>
      </c>
    </row>
    <row r="961" spans="1:12" x14ac:dyDescent="0.25">
      <c r="A961" s="2" t="s">
        <v>46</v>
      </c>
      <c r="B961" s="8"/>
      <c r="C961" s="8"/>
      <c r="D961" s="44"/>
      <c r="E961" s="44"/>
      <c r="F961" s="44"/>
      <c r="G961" s="8"/>
      <c r="H961" s="8"/>
      <c r="I961" s="8"/>
      <c r="J961" s="8"/>
      <c r="K961" s="8"/>
    </row>
    <row r="962" spans="1:12" x14ac:dyDescent="0.25">
      <c r="B962" s="8"/>
      <c r="C962" s="8"/>
      <c r="D962" s="47" t="s">
        <v>516</v>
      </c>
      <c r="E962" s="48"/>
      <c r="F962" s="48"/>
      <c r="G962" s="45"/>
      <c r="H962" s="45"/>
      <c r="I962" s="45"/>
      <c r="J962" s="45"/>
      <c r="K962" s="46"/>
    </row>
    <row r="963" spans="1:12" x14ac:dyDescent="0.25">
      <c r="B963" s="8"/>
      <c r="C963" s="8"/>
      <c r="D963" s="50"/>
      <c r="E963" s="39"/>
      <c r="F963" s="39"/>
      <c r="G963" s="39"/>
      <c r="H963" s="39"/>
      <c r="I963" s="39"/>
      <c r="J963" s="39"/>
      <c r="K963" s="49"/>
    </row>
    <row r="964" spans="1:12" x14ac:dyDescent="0.25">
      <c r="B964" s="8"/>
      <c r="C964" s="8"/>
      <c r="D964" s="53" t="s">
        <v>47</v>
      </c>
      <c r="E964" s="54"/>
      <c r="F964" s="54"/>
      <c r="G964" s="51">
        <f>SUMIF(L956:L961, IF(L955="","",L955), K956:K961)</f>
        <v>0</v>
      </c>
      <c r="H964" s="51"/>
      <c r="I964" s="51"/>
      <c r="J964" s="51"/>
      <c r="K964" s="52"/>
    </row>
    <row r="965" spans="1:12" hidden="1" x14ac:dyDescent="0.25">
      <c r="B965" s="8"/>
      <c r="C965" s="8"/>
      <c r="D965" s="57" t="s">
        <v>48</v>
      </c>
      <c r="E965" s="58"/>
      <c r="F965" s="58"/>
      <c r="G965" s="55">
        <f>ROUND(SUMIF(L956:L961, IF(L955="","",L955), K956:K961) * 0.2, 2)</f>
        <v>0</v>
      </c>
      <c r="H965" s="55"/>
      <c r="I965" s="55"/>
      <c r="J965" s="55"/>
      <c r="K965" s="56"/>
    </row>
    <row r="966" spans="1:12" hidden="1" x14ac:dyDescent="0.25">
      <c r="B966" s="8"/>
      <c r="C966" s="8"/>
      <c r="D966" s="53" t="s">
        <v>49</v>
      </c>
      <c r="E966" s="54"/>
      <c r="F966" s="54"/>
      <c r="G966" s="51">
        <f>SUM(G964:G965)</f>
        <v>0</v>
      </c>
      <c r="H966" s="51"/>
      <c r="I966" s="51"/>
      <c r="J966" s="51"/>
      <c r="K966" s="52"/>
    </row>
    <row r="967" spans="1:12" x14ac:dyDescent="0.25">
      <c r="A967" s="2">
        <v>4</v>
      </c>
      <c r="B967" s="4" t="s">
        <v>518</v>
      </c>
      <c r="C967" s="4"/>
      <c r="D967" s="42" t="s">
        <v>519</v>
      </c>
      <c r="E967" s="42"/>
      <c r="F967" s="42"/>
      <c r="G967" s="6"/>
      <c r="H967" s="6"/>
      <c r="I967" s="6"/>
      <c r="J967" s="6"/>
      <c r="K967" s="6"/>
      <c r="L967" s="2"/>
    </row>
    <row r="968" spans="1:12" hidden="1" x14ac:dyDescent="0.25">
      <c r="A968" s="2" t="s">
        <v>52</v>
      </c>
    </row>
    <row r="969" spans="1:12" hidden="1" x14ac:dyDescent="0.25">
      <c r="A969" s="2" t="s">
        <v>52</v>
      </c>
    </row>
    <row r="970" spans="1:12" hidden="1" x14ac:dyDescent="0.25">
      <c r="A970" s="2" t="s">
        <v>59</v>
      </c>
    </row>
    <row r="971" spans="1:12" x14ac:dyDescent="0.25">
      <c r="A971" s="2">
        <v>8</v>
      </c>
      <c r="B971" s="9" t="s">
        <v>520</v>
      </c>
      <c r="C971" s="9"/>
      <c r="D971" s="61" t="s">
        <v>521</v>
      </c>
      <c r="E971" s="61"/>
      <c r="F971" s="61"/>
      <c r="G971" s="8"/>
      <c r="H971" s="8"/>
      <c r="I971" s="8"/>
      <c r="J971" s="8"/>
      <c r="K971" s="19"/>
      <c r="L971" s="2"/>
    </row>
    <row r="972" spans="1:12" hidden="1" x14ac:dyDescent="0.25">
      <c r="A972" s="2" t="s">
        <v>90</v>
      </c>
    </row>
    <row r="973" spans="1:12" x14ac:dyDescent="0.25">
      <c r="A973" s="2" t="s">
        <v>46</v>
      </c>
      <c r="B973" s="8"/>
      <c r="C973" s="8"/>
      <c r="D973" s="44"/>
      <c r="E973" s="44"/>
      <c r="F973" s="44"/>
      <c r="G973" s="8"/>
      <c r="H973" s="8"/>
      <c r="I973" s="8"/>
      <c r="J973" s="8"/>
      <c r="K973" s="8"/>
    </row>
    <row r="974" spans="1:12" x14ac:dyDescent="0.25">
      <c r="B974" s="8"/>
      <c r="C974" s="8"/>
      <c r="D974" s="47" t="s">
        <v>519</v>
      </c>
      <c r="E974" s="48"/>
      <c r="F974" s="48"/>
      <c r="G974" s="45"/>
      <c r="H974" s="45"/>
      <c r="I974" s="45"/>
      <c r="J974" s="45"/>
      <c r="K974" s="46"/>
    </row>
    <row r="975" spans="1:12" x14ac:dyDescent="0.25">
      <c r="B975" s="8"/>
      <c r="C975" s="8"/>
      <c r="D975" s="50"/>
      <c r="E975" s="39"/>
      <c r="F975" s="39"/>
      <c r="G975" s="39"/>
      <c r="H975" s="39"/>
      <c r="I975" s="39"/>
      <c r="J975" s="39"/>
      <c r="K975" s="49"/>
    </row>
    <row r="976" spans="1:12" x14ac:dyDescent="0.25">
      <c r="B976" s="8"/>
      <c r="C976" s="8"/>
      <c r="D976" s="53" t="s">
        <v>47</v>
      </c>
      <c r="E976" s="54"/>
      <c r="F976" s="54"/>
      <c r="G976" s="51">
        <f>SUMIF(L968:L973, IF(L967="","",L967), K968:K973)</f>
        <v>0</v>
      </c>
      <c r="H976" s="51"/>
      <c r="I976" s="51"/>
      <c r="J976" s="51"/>
      <c r="K976" s="52"/>
    </row>
    <row r="977" spans="1:12" hidden="1" x14ac:dyDescent="0.25">
      <c r="B977" s="8"/>
      <c r="C977" s="8"/>
      <c r="D977" s="57" t="s">
        <v>48</v>
      </c>
      <c r="E977" s="58"/>
      <c r="F977" s="58"/>
      <c r="G977" s="55">
        <f>ROUND(SUMIF(L968:L973, IF(L967="","",L967), K968:K973) * 0.2, 2)</f>
        <v>0</v>
      </c>
      <c r="H977" s="55"/>
      <c r="I977" s="55"/>
      <c r="J977" s="55"/>
      <c r="K977" s="56"/>
    </row>
    <row r="978" spans="1:12" hidden="1" x14ac:dyDescent="0.25">
      <c r="B978" s="8"/>
      <c r="C978" s="8"/>
      <c r="D978" s="53" t="s">
        <v>49</v>
      </c>
      <c r="E978" s="54"/>
      <c r="F978" s="54"/>
      <c r="G978" s="51">
        <f>SUM(G976:G977)</f>
        <v>0</v>
      </c>
      <c r="H978" s="51"/>
      <c r="I978" s="51"/>
      <c r="J978" s="51"/>
      <c r="K978" s="52"/>
    </row>
    <row r="979" spans="1:12" x14ac:dyDescent="0.25">
      <c r="A979" s="2">
        <v>4</v>
      </c>
      <c r="B979" s="4" t="s">
        <v>522</v>
      </c>
      <c r="C979" s="4"/>
      <c r="D979" s="42" t="s">
        <v>523</v>
      </c>
      <c r="E979" s="42"/>
      <c r="F979" s="42"/>
      <c r="G979" s="6"/>
      <c r="H979" s="6"/>
      <c r="I979" s="6"/>
      <c r="J979" s="6"/>
      <c r="K979" s="6"/>
      <c r="L979" s="2"/>
    </row>
    <row r="980" spans="1:12" hidden="1" x14ac:dyDescent="0.25">
      <c r="A980" s="2" t="s">
        <v>52</v>
      </c>
    </row>
    <row r="981" spans="1:12" hidden="1" x14ac:dyDescent="0.25">
      <c r="A981" s="2" t="s">
        <v>52</v>
      </c>
    </row>
    <row r="982" spans="1:12" x14ac:dyDescent="0.25">
      <c r="A982" s="2">
        <v>8</v>
      </c>
      <c r="B982" s="9" t="s">
        <v>524</v>
      </c>
      <c r="C982" s="9"/>
      <c r="D982" s="61" t="s">
        <v>249</v>
      </c>
      <c r="E982" s="61"/>
      <c r="F982" s="61"/>
      <c r="G982" s="8"/>
      <c r="H982" s="8"/>
      <c r="I982" s="8"/>
      <c r="J982" s="8"/>
      <c r="K982" s="19"/>
      <c r="L982" s="2"/>
    </row>
    <row r="983" spans="1:12" hidden="1" x14ac:dyDescent="0.25">
      <c r="A983" s="2" t="s">
        <v>90</v>
      </c>
    </row>
    <row r="984" spans="1:12" x14ac:dyDescent="0.25">
      <c r="A984" s="2" t="s">
        <v>46</v>
      </c>
      <c r="B984" s="8"/>
      <c r="C984" s="8"/>
      <c r="D984" s="44"/>
      <c r="E984" s="44"/>
      <c r="F984" s="44"/>
      <c r="G984" s="8"/>
      <c r="H984" s="8"/>
      <c r="I984" s="8"/>
      <c r="J984" s="8"/>
      <c r="K984" s="8"/>
    </row>
    <row r="985" spans="1:12" x14ac:dyDescent="0.25">
      <c r="B985" s="8"/>
      <c r="C985" s="8"/>
      <c r="D985" s="47" t="s">
        <v>523</v>
      </c>
      <c r="E985" s="48"/>
      <c r="F985" s="48"/>
      <c r="G985" s="45"/>
      <c r="H985" s="45"/>
      <c r="I985" s="45"/>
      <c r="J985" s="45"/>
      <c r="K985" s="46"/>
    </row>
    <row r="986" spans="1:12" x14ac:dyDescent="0.25">
      <c r="B986" s="8"/>
      <c r="C986" s="8"/>
      <c r="D986" s="50"/>
      <c r="E986" s="39"/>
      <c r="F986" s="39"/>
      <c r="G986" s="39"/>
      <c r="H986" s="39"/>
      <c r="I986" s="39"/>
      <c r="J986" s="39"/>
      <c r="K986" s="49"/>
    </row>
    <row r="987" spans="1:12" x14ac:dyDescent="0.25">
      <c r="B987" s="8"/>
      <c r="C987" s="8"/>
      <c r="D987" s="53" t="s">
        <v>47</v>
      </c>
      <c r="E987" s="54"/>
      <c r="F987" s="54"/>
      <c r="G987" s="51">
        <f>SUMIF(L980:L984, IF(L979="","",L979), K980:K984)</f>
        <v>0</v>
      </c>
      <c r="H987" s="51"/>
      <c r="I987" s="51"/>
      <c r="J987" s="51"/>
      <c r="K987" s="52"/>
    </row>
    <row r="988" spans="1:12" hidden="1" x14ac:dyDescent="0.25">
      <c r="B988" s="8"/>
      <c r="C988" s="8"/>
      <c r="D988" s="57" t="s">
        <v>48</v>
      </c>
      <c r="E988" s="58"/>
      <c r="F988" s="58"/>
      <c r="G988" s="55">
        <f>ROUND(SUMIF(L980:L984, IF(L979="","",L979), K980:K984) * 0.2, 2)</f>
        <v>0</v>
      </c>
      <c r="H988" s="55"/>
      <c r="I988" s="55"/>
      <c r="J988" s="55"/>
      <c r="K988" s="56"/>
    </row>
    <row r="989" spans="1:12" hidden="1" x14ac:dyDescent="0.25">
      <c r="B989" s="8"/>
      <c r="C989" s="8"/>
      <c r="D989" s="53" t="s">
        <v>49</v>
      </c>
      <c r="E989" s="54"/>
      <c r="F989" s="54"/>
      <c r="G989" s="51">
        <f>SUM(G987:G988)</f>
        <v>0</v>
      </c>
      <c r="H989" s="51"/>
      <c r="I989" s="51"/>
      <c r="J989" s="51"/>
      <c r="K989" s="52"/>
    </row>
    <row r="990" spans="1:12" x14ac:dyDescent="0.25">
      <c r="A990" s="2">
        <v>4</v>
      </c>
      <c r="B990" s="4" t="s">
        <v>525</v>
      </c>
      <c r="C990" s="4"/>
      <c r="D990" s="42" t="s">
        <v>526</v>
      </c>
      <c r="E990" s="42"/>
      <c r="F990" s="42"/>
      <c r="G990" s="6"/>
      <c r="H990" s="6"/>
      <c r="I990" s="6"/>
      <c r="J990" s="6"/>
      <c r="K990" s="6"/>
      <c r="L990" s="2"/>
    </row>
    <row r="991" spans="1:12" hidden="1" x14ac:dyDescent="0.25">
      <c r="A991" s="2" t="s">
        <v>52</v>
      </c>
    </row>
    <row r="992" spans="1:12" hidden="1" x14ac:dyDescent="0.25">
      <c r="A992" s="2" t="s">
        <v>52</v>
      </c>
    </row>
    <row r="993" spans="1:18" hidden="1" x14ac:dyDescent="0.25">
      <c r="A993" s="2" t="s">
        <v>59</v>
      </c>
    </row>
    <row r="994" spans="1:18" ht="22.5" customHeight="1" x14ac:dyDescent="0.25">
      <c r="A994" s="2">
        <v>9</v>
      </c>
      <c r="B994" s="9" t="s">
        <v>527</v>
      </c>
      <c r="C994" s="9"/>
      <c r="D994" s="59" t="s">
        <v>528</v>
      </c>
      <c r="E994" s="44"/>
      <c r="F994" s="44"/>
      <c r="G994" s="10" t="s">
        <v>118</v>
      </c>
      <c r="H994" s="17">
        <v>47</v>
      </c>
      <c r="I994" s="18"/>
      <c r="J994" s="13"/>
      <c r="K994" s="14">
        <f>IF(AND(H994= "",I994= ""), 0, ROUND(ROUND(J994, 2) * ROUND(IF(I994="",H994,I994),  2), 2))</f>
        <v>0</v>
      </c>
      <c r="L994" s="2"/>
      <c r="N994" s="15">
        <v>0.2</v>
      </c>
      <c r="R994" s="2">
        <v>176</v>
      </c>
    </row>
    <row r="995" spans="1:18" hidden="1" x14ac:dyDescent="0.25">
      <c r="A995" s="2" t="s">
        <v>63</v>
      </c>
    </row>
    <row r="996" spans="1:18" ht="22.5" customHeight="1" x14ac:dyDescent="0.25">
      <c r="A996" s="2">
        <v>9</v>
      </c>
      <c r="B996" s="9" t="s">
        <v>529</v>
      </c>
      <c r="C996" s="9"/>
      <c r="D996" s="59" t="s">
        <v>530</v>
      </c>
      <c r="E996" s="44"/>
      <c r="F996" s="44"/>
      <c r="G996" s="10" t="s">
        <v>118</v>
      </c>
      <c r="H996" s="17">
        <v>380</v>
      </c>
      <c r="I996" s="18"/>
      <c r="J996" s="13"/>
      <c r="K996" s="14">
        <f>IF(AND(H996= "",I996= ""), 0, ROUND(ROUND(J996, 2) * ROUND(IF(I996="",H996,I996),  2), 2))</f>
        <v>0</v>
      </c>
      <c r="L996" s="2"/>
      <c r="N996" s="15">
        <v>0.2</v>
      </c>
      <c r="R996" s="2">
        <v>176</v>
      </c>
    </row>
    <row r="997" spans="1:18" hidden="1" x14ac:dyDescent="0.25">
      <c r="A997" s="2" t="s">
        <v>63</v>
      </c>
    </row>
    <row r="998" spans="1:18" ht="22.5" customHeight="1" x14ac:dyDescent="0.25">
      <c r="A998" s="2">
        <v>9</v>
      </c>
      <c r="B998" s="9" t="s">
        <v>531</v>
      </c>
      <c r="C998" s="9"/>
      <c r="D998" s="59" t="s">
        <v>532</v>
      </c>
      <c r="E998" s="44"/>
      <c r="F998" s="44"/>
      <c r="G998" s="10" t="s">
        <v>118</v>
      </c>
      <c r="H998" s="17">
        <v>2</v>
      </c>
      <c r="I998" s="18"/>
      <c r="J998" s="13"/>
      <c r="K998" s="14">
        <f>IF(AND(H998= "",I998= ""), 0, ROUND(ROUND(J998, 2) * ROUND(IF(I998="",H998,I998),  2), 2))</f>
        <v>0</v>
      </c>
      <c r="L998" s="2"/>
      <c r="N998" s="15">
        <v>0.2</v>
      </c>
      <c r="R998" s="2">
        <v>176</v>
      </c>
    </row>
    <row r="999" spans="1:18" hidden="1" x14ac:dyDescent="0.25">
      <c r="A999" s="2" t="s">
        <v>63</v>
      </c>
    </row>
    <row r="1000" spans="1:18" ht="22.5" customHeight="1" x14ac:dyDescent="0.25">
      <c r="A1000" s="2">
        <v>9</v>
      </c>
      <c r="B1000" s="9" t="s">
        <v>533</v>
      </c>
      <c r="C1000" s="9"/>
      <c r="D1000" s="59" t="s">
        <v>534</v>
      </c>
      <c r="E1000" s="44"/>
      <c r="F1000" s="44"/>
      <c r="G1000" s="10" t="s">
        <v>118</v>
      </c>
      <c r="H1000" s="17">
        <v>26</v>
      </c>
      <c r="I1000" s="18"/>
      <c r="J1000" s="13"/>
      <c r="K1000" s="14">
        <f>IF(AND(H1000= "",I1000= ""), 0, ROUND(ROUND(J1000, 2) * ROUND(IF(I1000="",H1000,I1000),  2), 2))</f>
        <v>0</v>
      </c>
      <c r="L1000" s="2"/>
      <c r="N1000" s="15">
        <v>0.2</v>
      </c>
      <c r="R1000" s="2">
        <v>176</v>
      </c>
    </row>
    <row r="1001" spans="1:18" hidden="1" x14ac:dyDescent="0.25">
      <c r="A1001" s="2" t="s">
        <v>63</v>
      </c>
    </row>
    <row r="1002" spans="1:18" hidden="1" x14ac:dyDescent="0.25">
      <c r="A1002" s="2" t="s">
        <v>233</v>
      </c>
    </row>
    <row r="1003" spans="1:18" x14ac:dyDescent="0.25">
      <c r="A1003" s="2" t="s">
        <v>46</v>
      </c>
      <c r="B1003" s="8"/>
      <c r="C1003" s="8"/>
      <c r="D1003" s="44"/>
      <c r="E1003" s="44"/>
      <c r="F1003" s="44"/>
      <c r="G1003" s="8"/>
      <c r="H1003" s="8"/>
      <c r="I1003" s="8"/>
      <c r="J1003" s="8"/>
      <c r="K1003" s="8"/>
    </row>
    <row r="1004" spans="1:18" x14ac:dyDescent="0.25">
      <c r="B1004" s="8"/>
      <c r="C1004" s="8"/>
      <c r="D1004" s="47" t="s">
        <v>526</v>
      </c>
      <c r="E1004" s="48"/>
      <c r="F1004" s="48"/>
      <c r="G1004" s="45"/>
      <c r="H1004" s="45"/>
      <c r="I1004" s="45"/>
      <c r="J1004" s="45"/>
      <c r="K1004" s="46"/>
    </row>
    <row r="1005" spans="1:18" x14ac:dyDescent="0.25">
      <c r="B1005" s="8"/>
      <c r="C1005" s="8"/>
      <c r="D1005" s="50"/>
      <c r="E1005" s="39"/>
      <c r="F1005" s="39"/>
      <c r="G1005" s="39"/>
      <c r="H1005" s="39"/>
      <c r="I1005" s="39"/>
      <c r="J1005" s="39"/>
      <c r="K1005" s="49"/>
    </row>
    <row r="1006" spans="1:18" x14ac:dyDescent="0.25">
      <c r="B1006" s="8"/>
      <c r="C1006" s="8"/>
      <c r="D1006" s="53" t="s">
        <v>47</v>
      </c>
      <c r="E1006" s="54"/>
      <c r="F1006" s="54"/>
      <c r="G1006" s="51">
        <f>SUMIF(L991:L1003, IF(L990="","",L990), K991:K1003)</f>
        <v>0</v>
      </c>
      <c r="H1006" s="51"/>
      <c r="I1006" s="51"/>
      <c r="J1006" s="51"/>
      <c r="K1006" s="52"/>
    </row>
    <row r="1007" spans="1:18" hidden="1" x14ac:dyDescent="0.25">
      <c r="B1007" s="8"/>
      <c r="C1007" s="8"/>
      <c r="D1007" s="57" t="s">
        <v>48</v>
      </c>
      <c r="E1007" s="58"/>
      <c r="F1007" s="58"/>
      <c r="G1007" s="55">
        <f>ROUND(SUMIF(L991:L1003, IF(L990="","",L990), K991:K1003) * 0.2, 2)</f>
        <v>0</v>
      </c>
      <c r="H1007" s="55"/>
      <c r="I1007" s="55"/>
      <c r="J1007" s="55"/>
      <c r="K1007" s="56"/>
    </row>
    <row r="1008" spans="1:18" hidden="1" x14ac:dyDescent="0.25">
      <c r="B1008" s="8"/>
      <c r="C1008" s="8"/>
      <c r="D1008" s="53" t="s">
        <v>49</v>
      </c>
      <c r="E1008" s="54"/>
      <c r="F1008" s="54"/>
      <c r="G1008" s="51">
        <f>SUM(G1006:G1007)</f>
        <v>0</v>
      </c>
      <c r="H1008" s="51"/>
      <c r="I1008" s="51"/>
      <c r="J1008" s="51"/>
      <c r="K1008" s="52"/>
    </row>
    <row r="1009" spans="1:18" x14ac:dyDescent="0.25">
      <c r="A1009" s="2">
        <v>4</v>
      </c>
      <c r="B1009" s="4" t="s">
        <v>535</v>
      </c>
      <c r="C1009" s="4"/>
      <c r="D1009" s="42" t="s">
        <v>536</v>
      </c>
      <c r="E1009" s="42"/>
      <c r="F1009" s="42"/>
      <c r="G1009" s="6"/>
      <c r="H1009" s="6"/>
      <c r="I1009" s="6"/>
      <c r="J1009" s="6"/>
      <c r="K1009" s="6"/>
      <c r="L1009" s="2"/>
    </row>
    <row r="1010" spans="1:18" hidden="1" x14ac:dyDescent="0.25">
      <c r="A1010" s="2" t="s">
        <v>52</v>
      </c>
    </row>
    <row r="1011" spans="1:18" hidden="1" x14ac:dyDescent="0.25">
      <c r="A1011" s="2" t="s">
        <v>59</v>
      </c>
    </row>
    <row r="1012" spans="1:18" hidden="1" x14ac:dyDescent="0.25">
      <c r="A1012" s="2" t="s">
        <v>233</v>
      </c>
    </row>
    <row r="1013" spans="1:18" x14ac:dyDescent="0.25">
      <c r="A1013" s="2">
        <v>9</v>
      </c>
      <c r="B1013" s="9" t="s">
        <v>537</v>
      </c>
      <c r="C1013" s="9"/>
      <c r="D1013" s="59" t="s">
        <v>538</v>
      </c>
      <c r="E1013" s="44"/>
      <c r="F1013" s="44"/>
      <c r="G1013" s="10" t="s">
        <v>208</v>
      </c>
      <c r="H1013" s="21">
        <v>57</v>
      </c>
      <c r="I1013" s="22"/>
      <c r="J1013" s="13"/>
      <c r="K1013" s="14">
        <f>IF(AND(H1013= "",I1013= ""), 0, ROUND(ROUND(J1013, 2) * ROUND(IF(I1013="",H1013,I1013),  3), 2))</f>
        <v>0</v>
      </c>
      <c r="L1013" s="2"/>
      <c r="N1013" s="15">
        <v>0.2</v>
      </c>
      <c r="R1013" s="2">
        <v>176</v>
      </c>
    </row>
    <row r="1014" spans="1:18" hidden="1" x14ac:dyDescent="0.25">
      <c r="A1014" s="2" t="s">
        <v>140</v>
      </c>
    </row>
    <row r="1015" spans="1:18" hidden="1" x14ac:dyDescent="0.25">
      <c r="A1015" s="2" t="s">
        <v>63</v>
      </c>
    </row>
    <row r="1016" spans="1:18" x14ac:dyDescent="0.25">
      <c r="A1016" s="2">
        <v>9</v>
      </c>
      <c r="B1016" s="9" t="s">
        <v>539</v>
      </c>
      <c r="C1016" s="9"/>
      <c r="D1016" s="59" t="s">
        <v>540</v>
      </c>
      <c r="E1016" s="44"/>
      <c r="F1016" s="44"/>
      <c r="G1016" s="10" t="s">
        <v>5</v>
      </c>
      <c r="H1016" s="17">
        <v>380</v>
      </c>
      <c r="I1016" s="18"/>
      <c r="J1016" s="13"/>
      <c r="K1016" s="14">
        <f>IF(AND(H1016= "",I1016= ""), 0, ROUND(ROUND(J1016, 2) * ROUND(IF(I1016="",H1016,I1016),  2), 2))</f>
        <v>0</v>
      </c>
      <c r="L1016" s="2"/>
      <c r="N1016" s="15">
        <v>0.2</v>
      </c>
      <c r="R1016" s="2">
        <v>176</v>
      </c>
    </row>
    <row r="1017" spans="1:18" hidden="1" x14ac:dyDescent="0.25">
      <c r="A1017" s="2" t="s">
        <v>140</v>
      </c>
    </row>
    <row r="1018" spans="1:18" hidden="1" x14ac:dyDescent="0.25">
      <c r="A1018" s="2" t="s">
        <v>63</v>
      </c>
    </row>
    <row r="1019" spans="1:18" x14ac:dyDescent="0.25">
      <c r="A1019" s="2">
        <v>9</v>
      </c>
      <c r="B1019" s="9" t="s">
        <v>541</v>
      </c>
      <c r="C1019" s="9"/>
      <c r="D1019" s="59" t="s">
        <v>542</v>
      </c>
      <c r="E1019" s="44"/>
      <c r="F1019" s="44"/>
      <c r="G1019" s="10" t="s">
        <v>5</v>
      </c>
      <c r="H1019" s="17">
        <v>380</v>
      </c>
      <c r="I1019" s="18"/>
      <c r="J1019" s="13"/>
      <c r="K1019" s="14">
        <f>IF(AND(H1019= "",I1019= ""), 0, ROUND(ROUND(J1019, 2) * ROUND(IF(I1019="",H1019,I1019),  2), 2))</f>
        <v>0</v>
      </c>
      <c r="L1019" s="2"/>
      <c r="N1019" s="15">
        <v>0.2</v>
      </c>
      <c r="R1019" s="2">
        <v>176</v>
      </c>
    </row>
    <row r="1020" spans="1:18" hidden="1" x14ac:dyDescent="0.25">
      <c r="A1020" s="2" t="s">
        <v>63</v>
      </c>
    </row>
    <row r="1021" spans="1:18" x14ac:dyDescent="0.25">
      <c r="A1021" s="2" t="s">
        <v>46</v>
      </c>
      <c r="B1021" s="8"/>
      <c r="C1021" s="8"/>
      <c r="D1021" s="44"/>
      <c r="E1021" s="44"/>
      <c r="F1021" s="44"/>
      <c r="G1021" s="8"/>
      <c r="H1021" s="8"/>
      <c r="I1021" s="8"/>
      <c r="J1021" s="8"/>
      <c r="K1021" s="8"/>
    </row>
    <row r="1022" spans="1:18" x14ac:dyDescent="0.25">
      <c r="B1022" s="8"/>
      <c r="C1022" s="8"/>
      <c r="D1022" s="47" t="s">
        <v>536</v>
      </c>
      <c r="E1022" s="48"/>
      <c r="F1022" s="48"/>
      <c r="G1022" s="45"/>
      <c r="H1022" s="45"/>
      <c r="I1022" s="45"/>
      <c r="J1022" s="45"/>
      <c r="K1022" s="46"/>
    </row>
    <row r="1023" spans="1:18" x14ac:dyDescent="0.25">
      <c r="B1023" s="8"/>
      <c r="C1023" s="8"/>
      <c r="D1023" s="50"/>
      <c r="E1023" s="39"/>
      <c r="F1023" s="39"/>
      <c r="G1023" s="39"/>
      <c r="H1023" s="39"/>
      <c r="I1023" s="39"/>
      <c r="J1023" s="39"/>
      <c r="K1023" s="49"/>
    </row>
    <row r="1024" spans="1:18" x14ac:dyDescent="0.25">
      <c r="B1024" s="8"/>
      <c r="C1024" s="8"/>
      <c r="D1024" s="53" t="s">
        <v>47</v>
      </c>
      <c r="E1024" s="54"/>
      <c r="F1024" s="54"/>
      <c r="G1024" s="51">
        <f>SUMIF(L1010:L1021, IF(L1009="","",L1009), K1010:K1021)</f>
        <v>0</v>
      </c>
      <c r="H1024" s="51"/>
      <c r="I1024" s="51"/>
      <c r="J1024" s="51"/>
      <c r="K1024" s="52"/>
    </row>
    <row r="1025" spans="1:18" hidden="1" x14ac:dyDescent="0.25">
      <c r="B1025" s="8"/>
      <c r="C1025" s="8"/>
      <c r="D1025" s="57" t="s">
        <v>48</v>
      </c>
      <c r="E1025" s="58"/>
      <c r="F1025" s="58"/>
      <c r="G1025" s="55">
        <f>ROUND(SUMIF(L1010:L1021, IF(L1009="","",L1009), K1010:K1021) * 0.2, 2)</f>
        <v>0</v>
      </c>
      <c r="H1025" s="55"/>
      <c r="I1025" s="55"/>
      <c r="J1025" s="55"/>
      <c r="K1025" s="56"/>
    </row>
    <row r="1026" spans="1:18" hidden="1" x14ac:dyDescent="0.25">
      <c r="B1026" s="8"/>
      <c r="C1026" s="8"/>
      <c r="D1026" s="53" t="s">
        <v>49</v>
      </c>
      <c r="E1026" s="54"/>
      <c r="F1026" s="54"/>
      <c r="G1026" s="51">
        <f>SUM(G1024:G1025)</f>
        <v>0</v>
      </c>
      <c r="H1026" s="51"/>
      <c r="I1026" s="51"/>
      <c r="J1026" s="51"/>
      <c r="K1026" s="52"/>
    </row>
    <row r="1027" spans="1:18" x14ac:dyDescent="0.25">
      <c r="A1027" s="2">
        <v>4</v>
      </c>
      <c r="B1027" s="4" t="s">
        <v>543</v>
      </c>
      <c r="C1027" s="4"/>
      <c r="D1027" s="42" t="s">
        <v>544</v>
      </c>
      <c r="E1027" s="42"/>
      <c r="F1027" s="42"/>
      <c r="G1027" s="6"/>
      <c r="H1027" s="6"/>
      <c r="I1027" s="6"/>
      <c r="J1027" s="6"/>
      <c r="K1027" s="6"/>
      <c r="L1027" s="2"/>
    </row>
    <row r="1028" spans="1:18" hidden="1" x14ac:dyDescent="0.25">
      <c r="A1028" s="2" t="s">
        <v>52</v>
      </c>
    </row>
    <row r="1029" spans="1:18" hidden="1" x14ac:dyDescent="0.25">
      <c r="A1029" s="2" t="s">
        <v>59</v>
      </c>
    </row>
    <row r="1030" spans="1:18" x14ac:dyDescent="0.25">
      <c r="A1030" s="2">
        <v>9</v>
      </c>
      <c r="B1030" s="9" t="s">
        <v>545</v>
      </c>
      <c r="C1030" s="9"/>
      <c r="D1030" s="59" t="s">
        <v>546</v>
      </c>
      <c r="E1030" s="44"/>
      <c r="F1030" s="44"/>
      <c r="G1030" s="10" t="s">
        <v>208</v>
      </c>
      <c r="H1030" s="21">
        <v>192</v>
      </c>
      <c r="I1030" s="22"/>
      <c r="J1030" s="13"/>
      <c r="K1030" s="14">
        <f>IF(AND(H1030= "",I1030= ""), 0, ROUND(ROUND(J1030, 2) * ROUND(IF(I1030="",H1030,I1030),  3), 2))</f>
        <v>0</v>
      </c>
      <c r="L1030" s="2"/>
      <c r="N1030" s="15">
        <v>0.2</v>
      </c>
      <c r="R1030" s="2">
        <v>176</v>
      </c>
    </row>
    <row r="1031" spans="1:18" hidden="1" x14ac:dyDescent="0.25">
      <c r="A1031" s="2" t="s">
        <v>140</v>
      </c>
    </row>
    <row r="1032" spans="1:18" hidden="1" x14ac:dyDescent="0.25">
      <c r="A1032" s="2" t="s">
        <v>63</v>
      </c>
    </row>
    <row r="1033" spans="1:18" x14ac:dyDescent="0.25">
      <c r="A1033" s="2">
        <v>9</v>
      </c>
      <c r="B1033" s="9" t="s">
        <v>547</v>
      </c>
      <c r="C1033" s="9"/>
      <c r="D1033" s="59" t="s">
        <v>542</v>
      </c>
      <c r="E1033" s="44"/>
      <c r="F1033" s="44"/>
      <c r="G1033" s="10" t="s">
        <v>5</v>
      </c>
      <c r="H1033" s="17">
        <v>960</v>
      </c>
      <c r="I1033" s="18"/>
      <c r="J1033" s="13"/>
      <c r="K1033" s="14">
        <f>IF(AND(H1033= "",I1033= ""), 0, ROUND(ROUND(J1033, 2) * ROUND(IF(I1033="",H1033,I1033),  2), 2))</f>
        <v>0</v>
      </c>
      <c r="L1033" s="2"/>
      <c r="N1033" s="15">
        <v>0.2</v>
      </c>
      <c r="R1033" s="2">
        <v>176</v>
      </c>
    </row>
    <row r="1034" spans="1:18" hidden="1" x14ac:dyDescent="0.25">
      <c r="A1034" s="2" t="s">
        <v>63</v>
      </c>
    </row>
    <row r="1035" spans="1:18" x14ac:dyDescent="0.25">
      <c r="A1035" s="2" t="s">
        <v>46</v>
      </c>
      <c r="B1035" s="8"/>
      <c r="C1035" s="8"/>
      <c r="D1035" s="44"/>
      <c r="E1035" s="44"/>
      <c r="F1035" s="44"/>
      <c r="G1035" s="8"/>
      <c r="H1035" s="8"/>
      <c r="I1035" s="8"/>
      <c r="J1035" s="8"/>
      <c r="K1035" s="8"/>
    </row>
    <row r="1036" spans="1:18" x14ac:dyDescent="0.25">
      <c r="B1036" s="8"/>
      <c r="C1036" s="8"/>
      <c r="D1036" s="47" t="s">
        <v>544</v>
      </c>
      <c r="E1036" s="48"/>
      <c r="F1036" s="48"/>
      <c r="G1036" s="45"/>
      <c r="H1036" s="45"/>
      <c r="I1036" s="45"/>
      <c r="J1036" s="45"/>
      <c r="K1036" s="46"/>
    </row>
    <row r="1037" spans="1:18" x14ac:dyDescent="0.25">
      <c r="B1037" s="8"/>
      <c r="C1037" s="8"/>
      <c r="D1037" s="50"/>
      <c r="E1037" s="39"/>
      <c r="F1037" s="39"/>
      <c r="G1037" s="39"/>
      <c r="H1037" s="39"/>
      <c r="I1037" s="39"/>
      <c r="J1037" s="39"/>
      <c r="K1037" s="49"/>
    </row>
    <row r="1038" spans="1:18" x14ac:dyDescent="0.25">
      <c r="B1038" s="8"/>
      <c r="C1038" s="8"/>
      <c r="D1038" s="53" t="s">
        <v>47</v>
      </c>
      <c r="E1038" s="54"/>
      <c r="F1038" s="54"/>
      <c r="G1038" s="51">
        <f>SUMIF(L1028:L1035, IF(L1027="","",L1027), K1028:K1035)</f>
        <v>0</v>
      </c>
      <c r="H1038" s="51"/>
      <c r="I1038" s="51"/>
      <c r="J1038" s="51"/>
      <c r="K1038" s="52"/>
    </row>
    <row r="1039" spans="1:18" hidden="1" x14ac:dyDescent="0.25">
      <c r="B1039" s="8"/>
      <c r="C1039" s="8"/>
      <c r="D1039" s="57" t="s">
        <v>48</v>
      </c>
      <c r="E1039" s="58"/>
      <c r="F1039" s="58"/>
      <c r="G1039" s="55">
        <f>ROUND(SUMIF(L1028:L1035, IF(L1027="","",L1027), K1028:K1035) * 0.2, 2)</f>
        <v>0</v>
      </c>
      <c r="H1039" s="55"/>
      <c r="I1039" s="55"/>
      <c r="J1039" s="55"/>
      <c r="K1039" s="56"/>
    </row>
    <row r="1040" spans="1:18" hidden="1" x14ac:dyDescent="0.25">
      <c r="B1040" s="8"/>
      <c r="C1040" s="8"/>
      <c r="D1040" s="53" t="s">
        <v>49</v>
      </c>
      <c r="E1040" s="54"/>
      <c r="F1040" s="54"/>
      <c r="G1040" s="51">
        <f>SUM(G1038:G1039)</f>
        <v>0</v>
      </c>
      <c r="H1040" s="51"/>
      <c r="I1040" s="51"/>
      <c r="J1040" s="51"/>
      <c r="K1040" s="52"/>
    </row>
    <row r="1041" spans="1:18" x14ac:dyDescent="0.25">
      <c r="A1041" s="2">
        <v>4</v>
      </c>
      <c r="B1041" s="4" t="s">
        <v>548</v>
      </c>
      <c r="C1041" s="4"/>
      <c r="D1041" s="42" t="s">
        <v>549</v>
      </c>
      <c r="E1041" s="42"/>
      <c r="F1041" s="42"/>
      <c r="G1041" s="6"/>
      <c r="H1041" s="6"/>
      <c r="I1041" s="6"/>
      <c r="J1041" s="6"/>
      <c r="K1041" s="6"/>
      <c r="L1041" s="2"/>
    </row>
    <row r="1042" spans="1:18" hidden="1" x14ac:dyDescent="0.25">
      <c r="A1042" s="2" t="s">
        <v>52</v>
      </c>
    </row>
    <row r="1043" spans="1:18" hidden="1" x14ac:dyDescent="0.25">
      <c r="A1043" s="2" t="s">
        <v>59</v>
      </c>
    </row>
    <row r="1044" spans="1:18" x14ac:dyDescent="0.25">
      <c r="A1044" s="2">
        <v>9</v>
      </c>
      <c r="B1044" s="9" t="s">
        <v>550</v>
      </c>
      <c r="C1044" s="9"/>
      <c r="D1044" s="59" t="s">
        <v>538</v>
      </c>
      <c r="E1044" s="44"/>
      <c r="F1044" s="44"/>
      <c r="G1044" s="10" t="s">
        <v>208</v>
      </c>
      <c r="H1044" s="21">
        <v>24.6</v>
      </c>
      <c r="I1044" s="22"/>
      <c r="J1044" s="13"/>
      <c r="K1044" s="14">
        <f>IF(AND(H1044= "",I1044= ""), 0, ROUND(ROUND(J1044, 2) * ROUND(IF(I1044="",H1044,I1044),  3), 2))</f>
        <v>0</v>
      </c>
      <c r="L1044" s="2"/>
      <c r="N1044" s="15">
        <v>0.2</v>
      </c>
      <c r="R1044" s="2">
        <v>176</v>
      </c>
    </row>
    <row r="1045" spans="1:18" hidden="1" x14ac:dyDescent="0.25">
      <c r="A1045" s="2" t="s">
        <v>140</v>
      </c>
    </row>
    <row r="1046" spans="1:18" hidden="1" x14ac:dyDescent="0.25">
      <c r="A1046" s="2" t="s">
        <v>63</v>
      </c>
    </row>
    <row r="1047" spans="1:18" x14ac:dyDescent="0.25">
      <c r="A1047" s="2">
        <v>9</v>
      </c>
      <c r="B1047" s="9" t="s">
        <v>551</v>
      </c>
      <c r="C1047" s="9"/>
      <c r="D1047" s="59" t="s">
        <v>552</v>
      </c>
      <c r="E1047" s="44"/>
      <c r="F1047" s="44"/>
      <c r="G1047" s="10" t="s">
        <v>5</v>
      </c>
      <c r="H1047" s="17">
        <v>164</v>
      </c>
      <c r="I1047" s="18"/>
      <c r="J1047" s="13"/>
      <c r="K1047" s="14">
        <f>IF(AND(H1047= "",I1047= ""), 0, ROUND(ROUND(J1047, 2) * ROUND(IF(I1047="",H1047,I1047),  2), 2))</f>
        <v>0</v>
      </c>
      <c r="L1047" s="2"/>
      <c r="N1047" s="15">
        <v>0.2</v>
      </c>
      <c r="R1047" s="2">
        <v>176</v>
      </c>
    </row>
    <row r="1048" spans="1:18" hidden="1" x14ac:dyDescent="0.25">
      <c r="A1048" s="2" t="s">
        <v>63</v>
      </c>
    </row>
    <row r="1049" spans="1:18" x14ac:dyDescent="0.25">
      <c r="A1049" s="2" t="s">
        <v>46</v>
      </c>
      <c r="B1049" s="8"/>
      <c r="C1049" s="8"/>
      <c r="D1049" s="44"/>
      <c r="E1049" s="44"/>
      <c r="F1049" s="44"/>
      <c r="G1049" s="8"/>
      <c r="H1049" s="8"/>
      <c r="I1049" s="8"/>
      <c r="J1049" s="8"/>
      <c r="K1049" s="8"/>
    </row>
    <row r="1050" spans="1:18" x14ac:dyDescent="0.25">
      <c r="B1050" s="8"/>
      <c r="C1050" s="8"/>
      <c r="D1050" s="47" t="s">
        <v>549</v>
      </c>
      <c r="E1050" s="48"/>
      <c r="F1050" s="48"/>
      <c r="G1050" s="45"/>
      <c r="H1050" s="45"/>
      <c r="I1050" s="45"/>
      <c r="J1050" s="45"/>
      <c r="K1050" s="46"/>
    </row>
    <row r="1051" spans="1:18" x14ac:dyDescent="0.25">
      <c r="B1051" s="8"/>
      <c r="C1051" s="8"/>
      <c r="D1051" s="50"/>
      <c r="E1051" s="39"/>
      <c r="F1051" s="39"/>
      <c r="G1051" s="39"/>
      <c r="H1051" s="39"/>
      <c r="I1051" s="39"/>
      <c r="J1051" s="39"/>
      <c r="K1051" s="49"/>
    </row>
    <row r="1052" spans="1:18" x14ac:dyDescent="0.25">
      <c r="B1052" s="8"/>
      <c r="C1052" s="8"/>
      <c r="D1052" s="53" t="s">
        <v>47</v>
      </c>
      <c r="E1052" s="54"/>
      <c r="F1052" s="54"/>
      <c r="G1052" s="51">
        <f>SUMIF(L1042:L1049, IF(L1041="","",L1041), K1042:K1049)</f>
        <v>0</v>
      </c>
      <c r="H1052" s="51"/>
      <c r="I1052" s="51"/>
      <c r="J1052" s="51"/>
      <c r="K1052" s="52"/>
    </row>
    <row r="1053" spans="1:18" hidden="1" x14ac:dyDescent="0.25">
      <c r="B1053" s="8"/>
      <c r="C1053" s="8"/>
      <c r="D1053" s="57" t="s">
        <v>48</v>
      </c>
      <c r="E1053" s="58"/>
      <c r="F1053" s="58"/>
      <c r="G1053" s="55">
        <f>ROUND(SUMIF(L1042:L1049, IF(L1041="","",L1041), K1042:K1049) * 0.2, 2)</f>
        <v>0</v>
      </c>
      <c r="H1053" s="55"/>
      <c r="I1053" s="55"/>
      <c r="J1053" s="55"/>
      <c r="K1053" s="56"/>
    </row>
    <row r="1054" spans="1:18" hidden="1" x14ac:dyDescent="0.25">
      <c r="B1054" s="8"/>
      <c r="C1054" s="8"/>
      <c r="D1054" s="53" t="s">
        <v>49</v>
      </c>
      <c r="E1054" s="54"/>
      <c r="F1054" s="54"/>
      <c r="G1054" s="51">
        <f>SUM(G1052:G1053)</f>
        <v>0</v>
      </c>
      <c r="H1054" s="51"/>
      <c r="I1054" s="51"/>
      <c r="J1054" s="51"/>
      <c r="K1054" s="52"/>
    </row>
    <row r="1055" spans="1:18" x14ac:dyDescent="0.25">
      <c r="A1055" s="2">
        <v>4</v>
      </c>
      <c r="B1055" s="4" t="s">
        <v>553</v>
      </c>
      <c r="C1055" s="4"/>
      <c r="D1055" s="42" t="s">
        <v>554</v>
      </c>
      <c r="E1055" s="42"/>
      <c r="F1055" s="42"/>
      <c r="G1055" s="6"/>
      <c r="H1055" s="6"/>
      <c r="I1055" s="6"/>
      <c r="J1055" s="6"/>
      <c r="K1055" s="6"/>
      <c r="L1055" s="2"/>
    </row>
    <row r="1056" spans="1:18" hidden="1" x14ac:dyDescent="0.25">
      <c r="A1056" s="2" t="s">
        <v>52</v>
      </c>
    </row>
    <row r="1057" spans="1:18" hidden="1" x14ac:dyDescent="0.25">
      <c r="A1057" s="2" t="s">
        <v>59</v>
      </c>
    </row>
    <row r="1058" spans="1:18" x14ac:dyDescent="0.25">
      <c r="A1058" s="2">
        <v>9</v>
      </c>
      <c r="B1058" s="9" t="s">
        <v>555</v>
      </c>
      <c r="C1058" s="9"/>
      <c r="D1058" s="59" t="s">
        <v>538</v>
      </c>
      <c r="E1058" s="44"/>
      <c r="F1058" s="44"/>
      <c r="G1058" s="10" t="s">
        <v>208</v>
      </c>
      <c r="H1058" s="21">
        <v>0.75</v>
      </c>
      <c r="I1058" s="22"/>
      <c r="J1058" s="13"/>
      <c r="K1058" s="14">
        <f>IF(AND(H1058= "",I1058= ""), 0, ROUND(ROUND(J1058, 2) * ROUND(IF(I1058="",H1058,I1058),  3), 2))</f>
        <v>0</v>
      </c>
      <c r="L1058" s="2"/>
      <c r="N1058" s="15">
        <v>0.2</v>
      </c>
      <c r="R1058" s="2">
        <v>176</v>
      </c>
    </row>
    <row r="1059" spans="1:18" hidden="1" x14ac:dyDescent="0.25">
      <c r="A1059" s="2" t="s">
        <v>140</v>
      </c>
    </row>
    <row r="1060" spans="1:18" hidden="1" x14ac:dyDescent="0.25">
      <c r="A1060" s="2" t="s">
        <v>63</v>
      </c>
    </row>
    <row r="1061" spans="1:18" x14ac:dyDescent="0.25">
      <c r="A1061" s="2">
        <v>9</v>
      </c>
      <c r="B1061" s="9" t="s">
        <v>556</v>
      </c>
      <c r="C1061" s="9"/>
      <c r="D1061" s="59" t="s">
        <v>557</v>
      </c>
      <c r="E1061" s="44"/>
      <c r="F1061" s="44"/>
      <c r="G1061" s="10" t="s">
        <v>5</v>
      </c>
      <c r="H1061" s="17">
        <v>5</v>
      </c>
      <c r="I1061" s="18"/>
      <c r="J1061" s="13"/>
      <c r="K1061" s="14">
        <f>IF(AND(H1061= "",I1061= ""), 0, ROUND(ROUND(J1061, 2) * ROUND(IF(I1061="",H1061,I1061),  2), 2))</f>
        <v>0</v>
      </c>
      <c r="L1061" s="2"/>
      <c r="N1061" s="15">
        <v>0.2</v>
      </c>
      <c r="R1061" s="2">
        <v>176</v>
      </c>
    </row>
    <row r="1062" spans="1:18" hidden="1" x14ac:dyDescent="0.25">
      <c r="A1062" s="2" t="s">
        <v>63</v>
      </c>
    </row>
    <row r="1063" spans="1:18" x14ac:dyDescent="0.25">
      <c r="A1063" s="2" t="s">
        <v>46</v>
      </c>
      <c r="B1063" s="8"/>
      <c r="C1063" s="8"/>
      <c r="D1063" s="44"/>
      <c r="E1063" s="44"/>
      <c r="F1063" s="44"/>
      <c r="G1063" s="8"/>
      <c r="H1063" s="8"/>
      <c r="I1063" s="8"/>
      <c r="J1063" s="8"/>
      <c r="K1063" s="8"/>
    </row>
    <row r="1064" spans="1:18" x14ac:dyDescent="0.25">
      <c r="B1064" s="8"/>
      <c r="C1064" s="8"/>
      <c r="D1064" s="47" t="s">
        <v>554</v>
      </c>
      <c r="E1064" s="48"/>
      <c r="F1064" s="48"/>
      <c r="G1064" s="45"/>
      <c r="H1064" s="45"/>
      <c r="I1064" s="45"/>
      <c r="J1064" s="45"/>
      <c r="K1064" s="46"/>
    </row>
    <row r="1065" spans="1:18" x14ac:dyDescent="0.25">
      <c r="B1065" s="8"/>
      <c r="C1065" s="8"/>
      <c r="D1065" s="50"/>
      <c r="E1065" s="39"/>
      <c r="F1065" s="39"/>
      <c r="G1065" s="39"/>
      <c r="H1065" s="39"/>
      <c r="I1065" s="39"/>
      <c r="J1065" s="39"/>
      <c r="K1065" s="49"/>
    </row>
    <row r="1066" spans="1:18" x14ac:dyDescent="0.25">
      <c r="B1066" s="8"/>
      <c r="C1066" s="8"/>
      <c r="D1066" s="53" t="s">
        <v>47</v>
      </c>
      <c r="E1066" s="54"/>
      <c r="F1066" s="54"/>
      <c r="G1066" s="51">
        <f>SUMIF(L1056:L1063, IF(L1055="","",L1055), K1056:K1063)</f>
        <v>0</v>
      </c>
      <c r="H1066" s="51"/>
      <c r="I1066" s="51"/>
      <c r="J1066" s="51"/>
      <c r="K1066" s="52"/>
    </row>
    <row r="1067" spans="1:18" hidden="1" x14ac:dyDescent="0.25">
      <c r="B1067" s="8"/>
      <c r="C1067" s="8"/>
      <c r="D1067" s="57" t="s">
        <v>48</v>
      </c>
      <c r="E1067" s="58"/>
      <c r="F1067" s="58"/>
      <c r="G1067" s="55">
        <f>ROUND(SUMIF(L1056:L1063, IF(L1055="","",L1055), K1056:K1063) * 0.2, 2)</f>
        <v>0</v>
      </c>
      <c r="H1067" s="55"/>
      <c r="I1067" s="55"/>
      <c r="J1067" s="55"/>
      <c r="K1067" s="56"/>
    </row>
    <row r="1068" spans="1:18" hidden="1" x14ac:dyDescent="0.25">
      <c r="B1068" s="8"/>
      <c r="C1068" s="8"/>
      <c r="D1068" s="53" t="s">
        <v>49</v>
      </c>
      <c r="E1068" s="54"/>
      <c r="F1068" s="54"/>
      <c r="G1068" s="51">
        <f>SUM(G1066:G1067)</f>
        <v>0</v>
      </c>
      <c r="H1068" s="51"/>
      <c r="I1068" s="51"/>
      <c r="J1068" s="51"/>
      <c r="K1068" s="52"/>
    </row>
    <row r="1069" spans="1:18" x14ac:dyDescent="0.25">
      <c r="A1069" s="2">
        <v>4</v>
      </c>
      <c r="B1069" s="4" t="s">
        <v>558</v>
      </c>
      <c r="C1069" s="4"/>
      <c r="D1069" s="42" t="s">
        <v>559</v>
      </c>
      <c r="E1069" s="42"/>
      <c r="F1069" s="42"/>
      <c r="G1069" s="6"/>
      <c r="H1069" s="6"/>
      <c r="I1069" s="6"/>
      <c r="J1069" s="6"/>
      <c r="K1069" s="6"/>
      <c r="L1069" s="2"/>
    </row>
    <row r="1070" spans="1:18" hidden="1" x14ac:dyDescent="0.25">
      <c r="A1070" s="2" t="s">
        <v>52</v>
      </c>
    </row>
    <row r="1071" spans="1:18" hidden="1" x14ac:dyDescent="0.25">
      <c r="A1071" s="2" t="s">
        <v>59</v>
      </c>
    </row>
    <row r="1072" spans="1:18" x14ac:dyDescent="0.25">
      <c r="A1072" s="2">
        <v>9</v>
      </c>
      <c r="B1072" s="9" t="s">
        <v>560</v>
      </c>
      <c r="C1072" s="9"/>
      <c r="D1072" s="59" t="s">
        <v>561</v>
      </c>
      <c r="E1072" s="44"/>
      <c r="F1072" s="44"/>
      <c r="G1072" s="10" t="s">
        <v>5</v>
      </c>
      <c r="H1072" s="17">
        <v>80</v>
      </c>
      <c r="I1072" s="18"/>
      <c r="J1072" s="13"/>
      <c r="K1072" s="14">
        <f>IF(AND(H1072= "",I1072= ""), 0, ROUND(ROUND(J1072, 2) * ROUND(IF(I1072="",H1072,I1072),  2), 2))</f>
        <v>0</v>
      </c>
      <c r="L1072" s="2"/>
      <c r="N1072" s="15">
        <v>0.2</v>
      </c>
      <c r="R1072" s="2">
        <v>176</v>
      </c>
    </row>
    <row r="1073" spans="1:12" hidden="1" x14ac:dyDescent="0.25">
      <c r="A1073" s="2" t="s">
        <v>63</v>
      </c>
    </row>
    <row r="1074" spans="1:12" x14ac:dyDescent="0.25">
      <c r="A1074" s="2" t="s">
        <v>46</v>
      </c>
      <c r="B1074" s="8"/>
      <c r="C1074" s="8"/>
      <c r="D1074" s="44"/>
      <c r="E1074" s="44"/>
      <c r="F1074" s="44"/>
      <c r="G1074" s="8"/>
      <c r="H1074" s="8"/>
      <c r="I1074" s="8"/>
      <c r="J1074" s="8"/>
      <c r="K1074" s="8"/>
    </row>
    <row r="1075" spans="1:12" x14ac:dyDescent="0.25">
      <c r="B1075" s="8"/>
      <c r="C1075" s="8"/>
      <c r="D1075" s="47" t="s">
        <v>559</v>
      </c>
      <c r="E1075" s="48"/>
      <c r="F1075" s="48"/>
      <c r="G1075" s="45"/>
      <c r="H1075" s="45"/>
      <c r="I1075" s="45"/>
      <c r="J1075" s="45"/>
      <c r="K1075" s="46"/>
    </row>
    <row r="1076" spans="1:12" x14ac:dyDescent="0.25">
      <c r="B1076" s="8"/>
      <c r="C1076" s="8"/>
      <c r="D1076" s="50"/>
      <c r="E1076" s="39"/>
      <c r="F1076" s="39"/>
      <c r="G1076" s="39"/>
      <c r="H1076" s="39"/>
      <c r="I1076" s="39"/>
      <c r="J1076" s="39"/>
      <c r="K1076" s="49"/>
    </row>
    <row r="1077" spans="1:12" x14ac:dyDescent="0.25">
      <c r="B1077" s="8"/>
      <c r="C1077" s="8"/>
      <c r="D1077" s="53" t="s">
        <v>47</v>
      </c>
      <c r="E1077" s="54"/>
      <c r="F1077" s="54"/>
      <c r="G1077" s="51">
        <f>SUMIF(L1070:L1074, IF(L1069="","",L1069), K1070:K1074)</f>
        <v>0</v>
      </c>
      <c r="H1077" s="51"/>
      <c r="I1077" s="51"/>
      <c r="J1077" s="51"/>
      <c r="K1077" s="52"/>
    </row>
    <row r="1078" spans="1:12" hidden="1" x14ac:dyDescent="0.25">
      <c r="B1078" s="8"/>
      <c r="C1078" s="8"/>
      <c r="D1078" s="57" t="s">
        <v>48</v>
      </c>
      <c r="E1078" s="58"/>
      <c r="F1078" s="58"/>
      <c r="G1078" s="55">
        <f>ROUND(SUMIF(L1070:L1074, IF(L1069="","",L1069), K1070:K1074) * 0.2, 2)</f>
        <v>0</v>
      </c>
      <c r="H1078" s="55"/>
      <c r="I1078" s="55"/>
      <c r="J1078" s="55"/>
      <c r="K1078" s="56"/>
    </row>
    <row r="1079" spans="1:12" hidden="1" x14ac:dyDescent="0.25">
      <c r="B1079" s="8"/>
      <c r="C1079" s="8"/>
      <c r="D1079" s="53" t="s">
        <v>49</v>
      </c>
      <c r="E1079" s="54"/>
      <c r="F1079" s="54"/>
      <c r="G1079" s="51">
        <f>SUM(G1077:G1078)</f>
        <v>0</v>
      </c>
      <c r="H1079" s="51"/>
      <c r="I1079" s="51"/>
      <c r="J1079" s="51"/>
      <c r="K1079" s="52"/>
    </row>
    <row r="1080" spans="1:12" x14ac:dyDescent="0.25">
      <c r="A1080" s="2" t="s">
        <v>34</v>
      </c>
      <c r="B1080" s="8"/>
      <c r="C1080" s="8"/>
      <c r="D1080" s="44"/>
      <c r="E1080" s="44"/>
      <c r="F1080" s="44"/>
      <c r="G1080" s="8"/>
      <c r="H1080" s="8"/>
      <c r="I1080" s="8"/>
      <c r="J1080" s="8"/>
      <c r="K1080" s="8"/>
    </row>
    <row r="1081" spans="1:12" x14ac:dyDescent="0.25">
      <c r="B1081" s="8"/>
      <c r="C1081" s="8"/>
      <c r="D1081" s="47" t="s">
        <v>513</v>
      </c>
      <c r="E1081" s="48"/>
      <c r="F1081" s="48"/>
      <c r="G1081" s="45"/>
      <c r="H1081" s="45"/>
      <c r="I1081" s="45"/>
      <c r="J1081" s="45"/>
      <c r="K1081" s="46"/>
    </row>
    <row r="1082" spans="1:12" x14ac:dyDescent="0.25">
      <c r="B1082" s="8"/>
      <c r="C1082" s="8"/>
      <c r="D1082" s="50"/>
      <c r="E1082" s="39"/>
      <c r="F1082" s="39"/>
      <c r="G1082" s="39"/>
      <c r="H1082" s="39"/>
      <c r="I1082" s="39"/>
      <c r="J1082" s="39"/>
      <c r="K1082" s="49"/>
    </row>
    <row r="1083" spans="1:12" x14ac:dyDescent="0.25">
      <c r="B1083" s="8"/>
      <c r="C1083" s="8"/>
      <c r="D1083" s="57" t="s">
        <v>47</v>
      </c>
      <c r="E1083" s="58"/>
      <c r="F1083" s="58"/>
      <c r="G1083" s="55">
        <f>SUMIF(L953:L1080, IF(L952="","",L952), K953:K1080)</f>
        <v>0</v>
      </c>
      <c r="H1083" s="55"/>
      <c r="I1083" s="55"/>
      <c r="J1083" s="55"/>
      <c r="K1083" s="56"/>
    </row>
    <row r="1084" spans="1:12" x14ac:dyDescent="0.25">
      <c r="B1084" s="8"/>
      <c r="C1084" s="8"/>
      <c r="D1084" s="57" t="s">
        <v>48</v>
      </c>
      <c r="E1084" s="58"/>
      <c r="F1084" s="58"/>
      <c r="G1084" s="55">
        <f>ROUND(SUMIF(L953:L1080, IF(L952="","",L952), K953:K1080) * 0.2, 2)</f>
        <v>0</v>
      </c>
      <c r="H1084" s="55"/>
      <c r="I1084" s="55"/>
      <c r="J1084" s="55"/>
      <c r="K1084" s="56"/>
    </row>
    <row r="1085" spans="1:12" x14ac:dyDescent="0.25">
      <c r="B1085" s="8"/>
      <c r="C1085" s="8"/>
      <c r="D1085" s="53" t="s">
        <v>49</v>
      </c>
      <c r="E1085" s="54"/>
      <c r="F1085" s="54"/>
      <c r="G1085" s="51">
        <f>SUM(G1083:G1084)</f>
        <v>0</v>
      </c>
      <c r="H1085" s="51"/>
      <c r="I1085" s="51"/>
      <c r="J1085" s="51"/>
      <c r="K1085" s="52"/>
    </row>
    <row r="1086" spans="1:12" ht="15.75" customHeight="1" x14ac:dyDescent="0.25">
      <c r="A1086" s="2">
        <v>3</v>
      </c>
      <c r="B1086" s="4">
        <v>7</v>
      </c>
      <c r="C1086" s="4"/>
      <c r="D1086" s="41" t="s">
        <v>562</v>
      </c>
      <c r="E1086" s="41"/>
      <c r="F1086" s="41"/>
      <c r="G1086" s="5"/>
      <c r="H1086" s="5"/>
      <c r="I1086" s="5"/>
      <c r="J1086" s="5"/>
      <c r="K1086" s="5"/>
      <c r="L1086" s="2"/>
    </row>
    <row r="1087" spans="1:12" x14ac:dyDescent="0.25">
      <c r="A1087" s="2">
        <v>4</v>
      </c>
      <c r="B1087" s="4" t="s">
        <v>563</v>
      </c>
      <c r="C1087" s="4"/>
      <c r="D1087" s="42" t="s">
        <v>564</v>
      </c>
      <c r="E1087" s="42"/>
      <c r="F1087" s="42"/>
      <c r="G1087" s="6"/>
      <c r="H1087" s="6"/>
      <c r="I1087" s="6"/>
      <c r="J1087" s="6"/>
      <c r="K1087" s="6"/>
      <c r="L1087" s="2"/>
    </row>
    <row r="1088" spans="1:12" hidden="1" x14ac:dyDescent="0.25">
      <c r="A1088" s="2" t="s">
        <v>52</v>
      </c>
    </row>
    <row r="1089" spans="1:18" hidden="1" x14ac:dyDescent="0.25">
      <c r="A1089" s="2" t="s">
        <v>59</v>
      </c>
    </row>
    <row r="1090" spans="1:18" x14ac:dyDescent="0.25">
      <c r="A1090" s="2">
        <v>9</v>
      </c>
      <c r="B1090" s="9" t="s">
        <v>565</v>
      </c>
      <c r="C1090" s="9"/>
      <c r="D1090" s="59" t="s">
        <v>566</v>
      </c>
      <c r="E1090" s="44"/>
      <c r="F1090" s="44"/>
      <c r="G1090" s="10" t="s">
        <v>6</v>
      </c>
      <c r="H1090" s="11">
        <v>8</v>
      </c>
      <c r="I1090" s="12"/>
      <c r="J1090" s="13"/>
      <c r="K1090" s="14">
        <f>IF(AND(H1090= "",I1090= ""), 0, ROUND(ROUND(J1090, 2) * ROUND(IF(I1090="",H1090,I1090),  0), 2))</f>
        <v>0</v>
      </c>
      <c r="L1090" s="2"/>
      <c r="N1090" s="15">
        <v>0.2</v>
      </c>
      <c r="R1090" s="2">
        <v>176</v>
      </c>
    </row>
    <row r="1091" spans="1:18" hidden="1" x14ac:dyDescent="0.25">
      <c r="A1091" s="2" t="s">
        <v>63</v>
      </c>
    </row>
    <row r="1092" spans="1:18" x14ac:dyDescent="0.25">
      <c r="A1092" s="2" t="s">
        <v>46</v>
      </c>
      <c r="B1092" s="8"/>
      <c r="C1092" s="8"/>
      <c r="D1092" s="44"/>
      <c r="E1092" s="44"/>
      <c r="F1092" s="44"/>
      <c r="G1092" s="8"/>
      <c r="H1092" s="8"/>
      <c r="I1092" s="8"/>
      <c r="J1092" s="8"/>
      <c r="K1092" s="8"/>
    </row>
    <row r="1093" spans="1:18" x14ac:dyDescent="0.25">
      <c r="B1093" s="8"/>
      <c r="C1093" s="8"/>
      <c r="D1093" s="47" t="s">
        <v>564</v>
      </c>
      <c r="E1093" s="48"/>
      <c r="F1093" s="48"/>
      <c r="G1093" s="45"/>
      <c r="H1093" s="45"/>
      <c r="I1093" s="45"/>
      <c r="J1093" s="45"/>
      <c r="K1093" s="46"/>
    </row>
    <row r="1094" spans="1:18" x14ac:dyDescent="0.25">
      <c r="B1094" s="8"/>
      <c r="C1094" s="8"/>
      <c r="D1094" s="50"/>
      <c r="E1094" s="39"/>
      <c r="F1094" s="39"/>
      <c r="G1094" s="39"/>
      <c r="H1094" s="39"/>
      <c r="I1094" s="39"/>
      <c r="J1094" s="39"/>
      <c r="K1094" s="49"/>
    </row>
    <row r="1095" spans="1:18" x14ac:dyDescent="0.25">
      <c r="B1095" s="8"/>
      <c r="C1095" s="8"/>
      <c r="D1095" s="53" t="s">
        <v>47</v>
      </c>
      <c r="E1095" s="54"/>
      <c r="F1095" s="54"/>
      <c r="G1095" s="51">
        <f>SUMIF(L1088:L1092, IF(L1087="","",L1087), K1088:K1092)</f>
        <v>0</v>
      </c>
      <c r="H1095" s="51"/>
      <c r="I1095" s="51"/>
      <c r="J1095" s="51"/>
      <c r="K1095" s="52"/>
    </row>
    <row r="1096" spans="1:18" hidden="1" x14ac:dyDescent="0.25">
      <c r="B1096" s="8"/>
      <c r="C1096" s="8"/>
      <c r="D1096" s="57" t="s">
        <v>48</v>
      </c>
      <c r="E1096" s="58"/>
      <c r="F1096" s="58"/>
      <c r="G1096" s="55">
        <f>ROUND(SUMIF(L1088:L1092, IF(L1087="","",L1087), K1088:K1092) * 0.2, 2)</f>
        <v>0</v>
      </c>
      <c r="H1096" s="55"/>
      <c r="I1096" s="55"/>
      <c r="J1096" s="55"/>
      <c r="K1096" s="56"/>
    </row>
    <row r="1097" spans="1:18" hidden="1" x14ac:dyDescent="0.25">
      <c r="B1097" s="8"/>
      <c r="C1097" s="8"/>
      <c r="D1097" s="53" t="s">
        <v>49</v>
      </c>
      <c r="E1097" s="54"/>
      <c r="F1097" s="54"/>
      <c r="G1097" s="51">
        <f>SUM(G1095:G1096)</f>
        <v>0</v>
      </c>
      <c r="H1097" s="51"/>
      <c r="I1097" s="51"/>
      <c r="J1097" s="51"/>
      <c r="K1097" s="52"/>
    </row>
    <row r="1098" spans="1:18" x14ac:dyDescent="0.25">
      <c r="A1098" s="2">
        <v>4</v>
      </c>
      <c r="B1098" s="4" t="s">
        <v>567</v>
      </c>
      <c r="C1098" s="4"/>
      <c r="D1098" s="42" t="s">
        <v>568</v>
      </c>
      <c r="E1098" s="42"/>
      <c r="F1098" s="42"/>
      <c r="G1098" s="6"/>
      <c r="H1098" s="6"/>
      <c r="I1098" s="6"/>
      <c r="J1098" s="6"/>
      <c r="K1098" s="6"/>
      <c r="L1098" s="2"/>
    </row>
    <row r="1099" spans="1:18" x14ac:dyDescent="0.25">
      <c r="A1099" s="2">
        <v>5</v>
      </c>
      <c r="B1099" s="4" t="s">
        <v>569</v>
      </c>
      <c r="C1099" s="4"/>
      <c r="D1099" s="43" t="s">
        <v>570</v>
      </c>
      <c r="E1099" s="43"/>
      <c r="F1099" s="43"/>
      <c r="G1099" s="7"/>
      <c r="H1099" s="7"/>
      <c r="I1099" s="7"/>
      <c r="J1099" s="7"/>
      <c r="K1099" s="7"/>
      <c r="L1099" s="2"/>
    </row>
    <row r="1100" spans="1:18" hidden="1" x14ac:dyDescent="0.25">
      <c r="A1100" s="2" t="s">
        <v>40</v>
      </c>
    </row>
    <row r="1101" spans="1:18" hidden="1" x14ac:dyDescent="0.25">
      <c r="A1101" s="2" t="s">
        <v>113</v>
      </c>
    </row>
    <row r="1102" spans="1:18" x14ac:dyDescent="0.25">
      <c r="A1102" s="2">
        <v>9</v>
      </c>
      <c r="B1102" s="9" t="s">
        <v>571</v>
      </c>
      <c r="C1102" s="9"/>
      <c r="D1102" s="59" t="s">
        <v>572</v>
      </c>
      <c r="E1102" s="44"/>
      <c r="F1102" s="44"/>
      <c r="G1102" s="10" t="s">
        <v>118</v>
      </c>
      <c r="H1102" s="17">
        <v>280</v>
      </c>
      <c r="I1102" s="18"/>
      <c r="J1102" s="13"/>
      <c r="K1102" s="14">
        <f>IF(AND(H1102= "",I1102= ""), 0, ROUND(ROUND(J1102, 2) * ROUND(IF(I1102="",H1102,I1102),  2), 2))</f>
        <v>0</v>
      </c>
      <c r="L1102" s="2"/>
      <c r="N1102" s="15">
        <v>0.2</v>
      </c>
      <c r="R1102" s="2">
        <v>176</v>
      </c>
    </row>
    <row r="1103" spans="1:18" hidden="1" x14ac:dyDescent="0.25">
      <c r="A1103" s="2" t="s">
        <v>242</v>
      </c>
    </row>
    <row r="1104" spans="1:18" hidden="1" x14ac:dyDescent="0.25">
      <c r="A1104" s="2" t="s">
        <v>63</v>
      </c>
    </row>
    <row r="1105" spans="1:18" x14ac:dyDescent="0.25">
      <c r="A1105" s="2">
        <v>9</v>
      </c>
      <c r="B1105" s="9" t="s">
        <v>573</v>
      </c>
      <c r="C1105" s="9"/>
      <c r="D1105" s="59" t="s">
        <v>574</v>
      </c>
      <c r="E1105" s="44"/>
      <c r="F1105" s="44"/>
      <c r="G1105" s="10" t="s">
        <v>6</v>
      </c>
      <c r="H1105" s="11">
        <v>1</v>
      </c>
      <c r="I1105" s="12"/>
      <c r="J1105" s="13"/>
      <c r="K1105" s="14">
        <f>IF(AND(H1105= "",I1105= ""), 0, ROUND(ROUND(J1105, 2) * ROUND(IF(I1105="",H1105,I1105),  0), 2))</f>
        <v>0</v>
      </c>
      <c r="L1105" s="2"/>
      <c r="N1105" s="15">
        <v>0.2</v>
      </c>
      <c r="R1105" s="2">
        <v>176</v>
      </c>
    </row>
    <row r="1106" spans="1:18" hidden="1" x14ac:dyDescent="0.25">
      <c r="A1106" s="2" t="s">
        <v>63</v>
      </c>
    </row>
    <row r="1107" spans="1:18" x14ac:dyDescent="0.25">
      <c r="A1107" s="2">
        <v>9</v>
      </c>
      <c r="B1107" s="9" t="s">
        <v>575</v>
      </c>
      <c r="C1107" s="9"/>
      <c r="D1107" s="59" t="s">
        <v>576</v>
      </c>
      <c r="E1107" s="44"/>
      <c r="F1107" s="44"/>
      <c r="G1107" s="10" t="s">
        <v>6</v>
      </c>
      <c r="H1107" s="11">
        <v>4</v>
      </c>
      <c r="I1107" s="12"/>
      <c r="J1107" s="13"/>
      <c r="K1107" s="14">
        <f>IF(AND(H1107= "",I1107= ""), 0, ROUND(ROUND(J1107, 2) * ROUND(IF(I1107="",H1107,I1107),  0), 2))</f>
        <v>0</v>
      </c>
      <c r="L1107" s="2"/>
      <c r="N1107" s="15">
        <v>0.2</v>
      </c>
      <c r="R1107" s="2">
        <v>176</v>
      </c>
    </row>
    <row r="1108" spans="1:18" hidden="1" x14ac:dyDescent="0.25">
      <c r="A1108" s="2" t="s">
        <v>63</v>
      </c>
    </row>
    <row r="1109" spans="1:18" x14ac:dyDescent="0.25">
      <c r="A1109" s="2">
        <v>9</v>
      </c>
      <c r="B1109" s="9" t="s">
        <v>577</v>
      </c>
      <c r="C1109" s="9"/>
      <c r="D1109" s="59" t="s">
        <v>578</v>
      </c>
      <c r="E1109" s="44"/>
      <c r="F1109" s="44"/>
      <c r="G1109" s="10" t="s">
        <v>6</v>
      </c>
      <c r="H1109" s="11">
        <v>2</v>
      </c>
      <c r="I1109" s="12"/>
      <c r="J1109" s="13"/>
      <c r="K1109" s="14">
        <f>IF(AND(H1109= "",I1109= ""), 0, ROUND(ROUND(J1109, 2) * ROUND(IF(I1109="",H1109,I1109),  0), 2))</f>
        <v>0</v>
      </c>
      <c r="L1109" s="2"/>
      <c r="N1109" s="15">
        <v>0.2</v>
      </c>
      <c r="R1109" s="2">
        <v>176</v>
      </c>
    </row>
    <row r="1110" spans="1:18" hidden="1" x14ac:dyDescent="0.25">
      <c r="A1110" s="2" t="s">
        <v>63</v>
      </c>
    </row>
    <row r="1111" spans="1:18" x14ac:dyDescent="0.25">
      <c r="A1111" s="2">
        <v>9</v>
      </c>
      <c r="B1111" s="9" t="s">
        <v>579</v>
      </c>
      <c r="C1111" s="9"/>
      <c r="D1111" s="59" t="s">
        <v>580</v>
      </c>
      <c r="E1111" s="44"/>
      <c r="F1111" s="44"/>
      <c r="G1111" s="10" t="s">
        <v>6</v>
      </c>
      <c r="H1111" s="11">
        <v>4</v>
      </c>
      <c r="I1111" s="12"/>
      <c r="J1111" s="13"/>
      <c r="K1111" s="14">
        <f>IF(AND(H1111= "",I1111= ""), 0, ROUND(ROUND(J1111, 2) * ROUND(IF(I1111="",H1111,I1111),  0), 2))</f>
        <v>0</v>
      </c>
      <c r="L1111" s="2"/>
      <c r="N1111" s="15">
        <v>0.2</v>
      </c>
      <c r="R1111" s="2">
        <v>176</v>
      </c>
    </row>
    <row r="1112" spans="1:18" hidden="1" x14ac:dyDescent="0.25">
      <c r="A1112" s="2" t="s">
        <v>63</v>
      </c>
    </row>
    <row r="1113" spans="1:18" hidden="1" x14ac:dyDescent="0.25">
      <c r="A1113" s="2" t="s">
        <v>41</v>
      </c>
    </row>
    <row r="1114" spans="1:18" ht="25.5" customHeight="1" x14ac:dyDescent="0.25">
      <c r="A1114" s="2">
        <v>5</v>
      </c>
      <c r="B1114" s="4" t="s">
        <v>581</v>
      </c>
      <c r="C1114" s="4"/>
      <c r="D1114" s="43" t="s">
        <v>582</v>
      </c>
      <c r="E1114" s="43"/>
      <c r="F1114" s="43"/>
      <c r="G1114" s="7"/>
      <c r="H1114" s="7"/>
      <c r="I1114" s="7"/>
      <c r="J1114" s="7"/>
      <c r="K1114" s="7"/>
      <c r="L1114" s="2"/>
    </row>
    <row r="1115" spans="1:18" hidden="1" x14ac:dyDescent="0.25">
      <c r="A1115" s="2" t="s">
        <v>40</v>
      </c>
    </row>
    <row r="1116" spans="1:18" hidden="1" x14ac:dyDescent="0.25">
      <c r="A1116" s="2" t="s">
        <v>40</v>
      </c>
    </row>
    <row r="1117" spans="1:18" x14ac:dyDescent="0.25">
      <c r="A1117" s="2">
        <v>9</v>
      </c>
      <c r="B1117" s="9" t="s">
        <v>583</v>
      </c>
      <c r="C1117" s="9"/>
      <c r="D1117" s="59" t="s">
        <v>584</v>
      </c>
      <c r="E1117" s="44"/>
      <c r="F1117" s="44"/>
      <c r="G1117" s="10" t="s">
        <v>118</v>
      </c>
      <c r="H1117" s="17">
        <v>12</v>
      </c>
      <c r="I1117" s="18"/>
      <c r="J1117" s="13"/>
      <c r="K1117" s="14">
        <f>IF(AND(H1117= "",I1117= ""), 0, ROUND(ROUND(J1117, 2) * ROUND(IF(I1117="",H1117,I1117),  2), 2))</f>
        <v>0</v>
      </c>
      <c r="L1117" s="2"/>
      <c r="N1117" s="15">
        <v>0.2</v>
      </c>
      <c r="R1117" s="2">
        <v>176</v>
      </c>
    </row>
    <row r="1118" spans="1:18" hidden="1" x14ac:dyDescent="0.25">
      <c r="A1118" s="2" t="s">
        <v>63</v>
      </c>
    </row>
    <row r="1119" spans="1:18" hidden="1" x14ac:dyDescent="0.25">
      <c r="A1119" s="2" t="s">
        <v>41</v>
      </c>
    </row>
    <row r="1120" spans="1:18" ht="25.5" customHeight="1" x14ac:dyDescent="0.25">
      <c r="A1120" s="2">
        <v>5</v>
      </c>
      <c r="B1120" s="4" t="s">
        <v>585</v>
      </c>
      <c r="C1120" s="4"/>
      <c r="D1120" s="43" t="s">
        <v>586</v>
      </c>
      <c r="E1120" s="43"/>
      <c r="F1120" s="43"/>
      <c r="G1120" s="7"/>
      <c r="H1120" s="7"/>
      <c r="I1120" s="7"/>
      <c r="J1120" s="7"/>
      <c r="K1120" s="7"/>
      <c r="L1120" s="2"/>
    </row>
    <row r="1121" spans="1:18" hidden="1" x14ac:dyDescent="0.25">
      <c r="A1121" s="2" t="s">
        <v>40</v>
      </c>
    </row>
    <row r="1122" spans="1:18" hidden="1" x14ac:dyDescent="0.25">
      <c r="A1122" s="2" t="s">
        <v>113</v>
      </c>
    </row>
    <row r="1123" spans="1:18" x14ac:dyDescent="0.25">
      <c r="A1123" s="2">
        <v>9</v>
      </c>
      <c r="B1123" s="9" t="s">
        <v>587</v>
      </c>
      <c r="C1123" s="9"/>
      <c r="D1123" s="59" t="s">
        <v>588</v>
      </c>
      <c r="E1123" s="44"/>
      <c r="F1123" s="44"/>
      <c r="G1123" s="10" t="s">
        <v>118</v>
      </c>
      <c r="H1123" s="17">
        <v>35</v>
      </c>
      <c r="I1123" s="18"/>
      <c r="J1123" s="13"/>
      <c r="K1123" s="14">
        <f>IF(AND(H1123= "",I1123= ""), 0, ROUND(ROUND(J1123, 2) * ROUND(IF(I1123="",H1123,I1123),  2), 2))</f>
        <v>0</v>
      </c>
      <c r="L1123" s="2"/>
      <c r="N1123" s="15">
        <v>0.2</v>
      </c>
      <c r="R1123" s="2">
        <v>176</v>
      </c>
    </row>
    <row r="1124" spans="1:18" hidden="1" x14ac:dyDescent="0.25">
      <c r="A1124" s="2" t="s">
        <v>63</v>
      </c>
    </row>
    <row r="1125" spans="1:18" hidden="1" x14ac:dyDescent="0.25">
      <c r="A1125" s="2" t="s">
        <v>41</v>
      </c>
    </row>
    <row r="1126" spans="1:18" x14ac:dyDescent="0.25">
      <c r="A1126" s="2" t="s">
        <v>46</v>
      </c>
      <c r="B1126" s="8"/>
      <c r="C1126" s="8"/>
      <c r="D1126" s="44"/>
      <c r="E1126" s="44"/>
      <c r="F1126" s="44"/>
      <c r="G1126" s="8"/>
      <c r="H1126" s="8"/>
      <c r="I1126" s="8"/>
      <c r="J1126" s="8"/>
      <c r="K1126" s="8"/>
    </row>
    <row r="1127" spans="1:18" x14ac:dyDescent="0.25">
      <c r="B1127" s="8"/>
      <c r="C1127" s="8"/>
      <c r="D1127" s="47" t="s">
        <v>568</v>
      </c>
      <c r="E1127" s="48"/>
      <c r="F1127" s="48"/>
      <c r="G1127" s="45"/>
      <c r="H1127" s="45"/>
      <c r="I1127" s="45"/>
      <c r="J1127" s="45"/>
      <c r="K1127" s="46"/>
    </row>
    <row r="1128" spans="1:18" x14ac:dyDescent="0.25">
      <c r="B1128" s="8"/>
      <c r="C1128" s="8"/>
      <c r="D1128" s="50"/>
      <c r="E1128" s="39"/>
      <c r="F1128" s="39"/>
      <c r="G1128" s="39"/>
      <c r="H1128" s="39"/>
      <c r="I1128" s="39"/>
      <c r="J1128" s="39"/>
      <c r="K1128" s="49"/>
    </row>
    <row r="1129" spans="1:18" x14ac:dyDescent="0.25">
      <c r="B1129" s="8"/>
      <c r="C1129" s="8"/>
      <c r="D1129" s="53" t="s">
        <v>47</v>
      </c>
      <c r="E1129" s="54"/>
      <c r="F1129" s="54"/>
      <c r="G1129" s="51">
        <f>SUMIF(L1099:L1126, IF(L1098="","",L1098), K1099:K1126)</f>
        <v>0</v>
      </c>
      <c r="H1129" s="51"/>
      <c r="I1129" s="51"/>
      <c r="J1129" s="51"/>
      <c r="K1129" s="52"/>
    </row>
    <row r="1130" spans="1:18" hidden="1" x14ac:dyDescent="0.25">
      <c r="B1130" s="8"/>
      <c r="C1130" s="8"/>
      <c r="D1130" s="57" t="s">
        <v>48</v>
      </c>
      <c r="E1130" s="58"/>
      <c r="F1130" s="58"/>
      <c r="G1130" s="55">
        <f>ROUND(SUMIF(L1099:L1126, IF(L1098="","",L1098), K1099:K1126) * 0.2, 2)</f>
        <v>0</v>
      </c>
      <c r="H1130" s="55"/>
      <c r="I1130" s="55"/>
      <c r="J1130" s="55"/>
      <c r="K1130" s="56"/>
    </row>
    <row r="1131" spans="1:18" hidden="1" x14ac:dyDescent="0.25">
      <c r="B1131" s="8"/>
      <c r="C1131" s="8"/>
      <c r="D1131" s="53" t="s">
        <v>49</v>
      </c>
      <c r="E1131" s="54"/>
      <c r="F1131" s="54"/>
      <c r="G1131" s="51">
        <f>SUM(G1129:G1130)</f>
        <v>0</v>
      </c>
      <c r="H1131" s="51"/>
      <c r="I1131" s="51"/>
      <c r="J1131" s="51"/>
      <c r="K1131" s="52"/>
    </row>
    <row r="1132" spans="1:18" x14ac:dyDescent="0.25">
      <c r="A1132" s="2">
        <v>4</v>
      </c>
      <c r="B1132" s="4" t="s">
        <v>589</v>
      </c>
      <c r="C1132" s="4"/>
      <c r="D1132" s="42" t="s">
        <v>590</v>
      </c>
      <c r="E1132" s="42"/>
      <c r="F1132" s="42"/>
      <c r="G1132" s="6"/>
      <c r="H1132" s="6"/>
      <c r="I1132" s="6"/>
      <c r="J1132" s="6"/>
      <c r="K1132" s="6"/>
      <c r="L1132" s="2"/>
    </row>
    <row r="1133" spans="1:18" x14ac:dyDescent="0.25">
      <c r="A1133" s="2">
        <v>5</v>
      </c>
      <c r="B1133" s="4" t="s">
        <v>591</v>
      </c>
      <c r="C1133" s="4"/>
      <c r="D1133" s="43" t="s">
        <v>592</v>
      </c>
      <c r="E1133" s="43"/>
      <c r="F1133" s="43"/>
      <c r="G1133" s="7"/>
      <c r="H1133" s="7"/>
      <c r="I1133" s="7"/>
      <c r="J1133" s="7"/>
      <c r="K1133" s="7"/>
      <c r="L1133" s="2"/>
    </row>
    <row r="1134" spans="1:18" hidden="1" x14ac:dyDescent="0.25">
      <c r="A1134" s="2" t="s">
        <v>40</v>
      </c>
    </row>
    <row r="1135" spans="1:18" hidden="1" x14ac:dyDescent="0.25">
      <c r="A1135" s="2" t="s">
        <v>113</v>
      </c>
    </row>
    <row r="1136" spans="1:18" ht="22.5" customHeight="1" x14ac:dyDescent="0.25">
      <c r="A1136" s="2">
        <v>9</v>
      </c>
      <c r="B1136" s="9" t="s">
        <v>593</v>
      </c>
      <c r="C1136" s="9"/>
      <c r="D1136" s="59" t="s">
        <v>594</v>
      </c>
      <c r="E1136" s="44"/>
      <c r="F1136" s="44"/>
      <c r="G1136" s="10" t="s">
        <v>6</v>
      </c>
      <c r="H1136" s="11">
        <v>2</v>
      </c>
      <c r="I1136" s="12"/>
      <c r="J1136" s="13"/>
      <c r="K1136" s="14">
        <f>IF(AND(H1136= "",I1136= ""), 0, ROUND(ROUND(J1136, 2) * ROUND(IF(I1136="",H1136,I1136),  0), 2))</f>
        <v>0</v>
      </c>
      <c r="L1136" s="2"/>
      <c r="N1136" s="15">
        <v>0.2</v>
      </c>
      <c r="R1136" s="2">
        <v>176</v>
      </c>
    </row>
    <row r="1137" spans="1:18" hidden="1" x14ac:dyDescent="0.25">
      <c r="A1137" s="2" t="s">
        <v>63</v>
      </c>
    </row>
    <row r="1138" spans="1:18" x14ac:dyDescent="0.25">
      <c r="A1138" s="2">
        <v>9</v>
      </c>
      <c r="B1138" s="9" t="s">
        <v>595</v>
      </c>
      <c r="C1138" s="9"/>
      <c r="D1138" s="59" t="s">
        <v>596</v>
      </c>
      <c r="E1138" s="44"/>
      <c r="F1138" s="44"/>
      <c r="G1138" s="10" t="s">
        <v>6</v>
      </c>
      <c r="H1138" s="11">
        <v>1</v>
      </c>
      <c r="I1138" s="12"/>
      <c r="J1138" s="13"/>
      <c r="K1138" s="14">
        <f>IF(AND(H1138= "",I1138= ""), 0, ROUND(ROUND(J1138, 2) * ROUND(IF(I1138="",H1138,I1138),  0), 2))</f>
        <v>0</v>
      </c>
      <c r="L1138" s="2"/>
      <c r="N1138" s="15">
        <v>0.2</v>
      </c>
      <c r="R1138" s="2">
        <v>176</v>
      </c>
    </row>
    <row r="1139" spans="1:18" hidden="1" x14ac:dyDescent="0.25">
      <c r="A1139" s="2" t="s">
        <v>63</v>
      </c>
    </row>
    <row r="1140" spans="1:18" hidden="1" x14ac:dyDescent="0.25">
      <c r="A1140" s="2" t="s">
        <v>41</v>
      </c>
    </row>
    <row r="1141" spans="1:18" x14ac:dyDescent="0.25">
      <c r="A1141" s="2" t="s">
        <v>46</v>
      </c>
      <c r="B1141" s="8"/>
      <c r="C1141" s="8"/>
      <c r="D1141" s="44"/>
      <c r="E1141" s="44"/>
      <c r="F1141" s="44"/>
      <c r="G1141" s="8"/>
      <c r="H1141" s="8"/>
      <c r="I1141" s="8"/>
      <c r="J1141" s="8"/>
      <c r="K1141" s="8"/>
    </row>
    <row r="1142" spans="1:18" x14ac:dyDescent="0.25">
      <c r="B1142" s="8"/>
      <c r="C1142" s="8"/>
      <c r="D1142" s="47" t="s">
        <v>590</v>
      </c>
      <c r="E1142" s="48"/>
      <c r="F1142" s="48"/>
      <c r="G1142" s="45"/>
      <c r="H1142" s="45"/>
      <c r="I1142" s="45"/>
      <c r="J1142" s="45"/>
      <c r="K1142" s="46"/>
    </row>
    <row r="1143" spans="1:18" x14ac:dyDescent="0.25">
      <c r="B1143" s="8"/>
      <c r="C1143" s="8"/>
      <c r="D1143" s="50"/>
      <c r="E1143" s="39"/>
      <c r="F1143" s="39"/>
      <c r="G1143" s="39"/>
      <c r="H1143" s="39"/>
      <c r="I1143" s="39"/>
      <c r="J1143" s="39"/>
      <c r="K1143" s="49"/>
    </row>
    <row r="1144" spans="1:18" x14ac:dyDescent="0.25">
      <c r="B1144" s="8"/>
      <c r="C1144" s="8"/>
      <c r="D1144" s="53" t="s">
        <v>47</v>
      </c>
      <c r="E1144" s="54"/>
      <c r="F1144" s="54"/>
      <c r="G1144" s="51">
        <f>SUMIF(L1133:L1141, IF(L1132="","",L1132), K1133:K1141)</f>
        <v>0</v>
      </c>
      <c r="H1144" s="51"/>
      <c r="I1144" s="51"/>
      <c r="J1144" s="51"/>
      <c r="K1144" s="52"/>
    </row>
    <row r="1145" spans="1:18" hidden="1" x14ac:dyDescent="0.25">
      <c r="B1145" s="8"/>
      <c r="C1145" s="8"/>
      <c r="D1145" s="57" t="s">
        <v>48</v>
      </c>
      <c r="E1145" s="58"/>
      <c r="F1145" s="58"/>
      <c r="G1145" s="55">
        <f>ROUND(SUMIF(L1133:L1141, IF(L1132="","",L1132), K1133:K1141) * 0.2, 2)</f>
        <v>0</v>
      </c>
      <c r="H1145" s="55"/>
      <c r="I1145" s="55"/>
      <c r="J1145" s="55"/>
      <c r="K1145" s="56"/>
    </row>
    <row r="1146" spans="1:18" hidden="1" x14ac:dyDescent="0.25">
      <c r="B1146" s="8"/>
      <c r="C1146" s="8"/>
      <c r="D1146" s="53" t="s">
        <v>49</v>
      </c>
      <c r="E1146" s="54"/>
      <c r="F1146" s="54"/>
      <c r="G1146" s="51">
        <f>SUM(G1144:G1145)</f>
        <v>0</v>
      </c>
      <c r="H1146" s="51"/>
      <c r="I1146" s="51"/>
      <c r="J1146" s="51"/>
      <c r="K1146" s="52"/>
    </row>
    <row r="1147" spans="1:18" x14ac:dyDescent="0.25">
      <c r="A1147" s="2" t="s">
        <v>34</v>
      </c>
      <c r="B1147" s="8"/>
      <c r="C1147" s="8"/>
      <c r="D1147" s="44"/>
      <c r="E1147" s="44"/>
      <c r="F1147" s="44"/>
      <c r="G1147" s="8"/>
      <c r="H1147" s="8"/>
      <c r="I1147" s="8"/>
      <c r="J1147" s="8"/>
      <c r="K1147" s="8"/>
    </row>
    <row r="1148" spans="1:18" x14ac:dyDescent="0.25">
      <c r="B1148" s="8"/>
      <c r="C1148" s="8"/>
      <c r="D1148" s="47" t="s">
        <v>562</v>
      </c>
      <c r="E1148" s="48"/>
      <c r="F1148" s="48"/>
      <c r="G1148" s="45"/>
      <c r="H1148" s="45"/>
      <c r="I1148" s="45"/>
      <c r="J1148" s="45"/>
      <c r="K1148" s="46"/>
    </row>
    <row r="1149" spans="1:18" x14ac:dyDescent="0.25">
      <c r="B1149" s="8"/>
      <c r="C1149" s="8"/>
      <c r="D1149" s="50"/>
      <c r="E1149" s="39"/>
      <c r="F1149" s="39"/>
      <c r="G1149" s="39"/>
      <c r="H1149" s="39"/>
      <c r="I1149" s="39"/>
      <c r="J1149" s="39"/>
      <c r="K1149" s="49"/>
    </row>
    <row r="1150" spans="1:18" x14ac:dyDescent="0.25">
      <c r="B1150" s="8"/>
      <c r="C1150" s="8"/>
      <c r="D1150" s="57" t="s">
        <v>47</v>
      </c>
      <c r="E1150" s="58"/>
      <c r="F1150" s="58"/>
      <c r="G1150" s="55">
        <f>SUMIF(L1087:L1147, IF(L1086="","",L1086), K1087:K1147)</f>
        <v>0</v>
      </c>
      <c r="H1150" s="55"/>
      <c r="I1150" s="55"/>
      <c r="J1150" s="55"/>
      <c r="K1150" s="56"/>
    </row>
    <row r="1151" spans="1:18" x14ac:dyDescent="0.25">
      <c r="B1151" s="8"/>
      <c r="C1151" s="8"/>
      <c r="D1151" s="57" t="s">
        <v>48</v>
      </c>
      <c r="E1151" s="58"/>
      <c r="F1151" s="58"/>
      <c r="G1151" s="55">
        <f>ROUND(SUMIF(L1087:L1147, IF(L1086="","",L1086), K1087:K1147) * 0.2, 2)</f>
        <v>0</v>
      </c>
      <c r="H1151" s="55"/>
      <c r="I1151" s="55"/>
      <c r="J1151" s="55"/>
      <c r="K1151" s="56"/>
    </row>
    <row r="1152" spans="1:18" x14ac:dyDescent="0.25">
      <c r="B1152" s="8"/>
      <c r="C1152" s="8"/>
      <c r="D1152" s="53" t="s">
        <v>49</v>
      </c>
      <c r="E1152" s="54"/>
      <c r="F1152" s="54"/>
      <c r="G1152" s="51">
        <f>SUM(G1150:G1151)</f>
        <v>0</v>
      </c>
      <c r="H1152" s="51"/>
      <c r="I1152" s="51"/>
      <c r="J1152" s="51"/>
      <c r="K1152" s="52"/>
    </row>
    <row r="1153" spans="1:18" ht="15.75" customHeight="1" x14ac:dyDescent="0.25">
      <c r="A1153" s="2">
        <v>3</v>
      </c>
      <c r="B1153" s="4">
        <v>8</v>
      </c>
      <c r="C1153" s="4"/>
      <c r="D1153" s="41" t="s">
        <v>597</v>
      </c>
      <c r="E1153" s="41"/>
      <c r="F1153" s="41"/>
      <c r="G1153" s="5"/>
      <c r="H1153" s="5"/>
      <c r="I1153" s="5"/>
      <c r="J1153" s="5"/>
      <c r="K1153" s="5"/>
      <c r="L1153" s="2"/>
    </row>
    <row r="1154" spans="1:18" hidden="1" x14ac:dyDescent="0.25">
      <c r="A1154" s="2" t="s">
        <v>598</v>
      </c>
    </row>
    <row r="1155" spans="1:18" x14ac:dyDescent="0.25">
      <c r="A1155" s="2">
        <v>4</v>
      </c>
      <c r="B1155" s="4" t="s">
        <v>599</v>
      </c>
      <c r="C1155" s="4"/>
      <c r="D1155" s="42" t="s">
        <v>600</v>
      </c>
      <c r="E1155" s="42"/>
      <c r="F1155" s="42"/>
      <c r="G1155" s="6"/>
      <c r="H1155" s="6"/>
      <c r="I1155" s="6"/>
      <c r="J1155" s="6"/>
      <c r="K1155" s="6"/>
      <c r="L1155" s="2"/>
    </row>
    <row r="1156" spans="1:18" hidden="1" x14ac:dyDescent="0.25">
      <c r="A1156" s="2" t="s">
        <v>52</v>
      </c>
    </row>
    <row r="1157" spans="1:18" hidden="1" x14ac:dyDescent="0.25">
      <c r="A1157" s="2" t="s">
        <v>59</v>
      </c>
    </row>
    <row r="1158" spans="1:18" x14ac:dyDescent="0.25">
      <c r="A1158" s="2">
        <v>9</v>
      </c>
      <c r="B1158" s="9" t="s">
        <v>601</v>
      </c>
      <c r="C1158" s="9"/>
      <c r="D1158" s="59" t="s">
        <v>602</v>
      </c>
      <c r="E1158" s="44"/>
      <c r="F1158" s="44"/>
      <c r="G1158" s="10" t="s">
        <v>5</v>
      </c>
      <c r="H1158" s="17">
        <v>1250</v>
      </c>
      <c r="I1158" s="18"/>
      <c r="J1158" s="13"/>
      <c r="K1158" s="14">
        <f>IF(AND(H1158= "",I1158= ""), 0, ROUND(ROUND(J1158, 2) * ROUND(IF(I1158="",H1158,I1158),  2), 2))</f>
        <v>0</v>
      </c>
      <c r="L1158" s="2"/>
      <c r="N1158" s="15">
        <v>0.2</v>
      </c>
      <c r="R1158" s="2">
        <v>176</v>
      </c>
    </row>
    <row r="1159" spans="1:18" hidden="1" x14ac:dyDescent="0.25">
      <c r="A1159" s="2" t="s">
        <v>242</v>
      </c>
    </row>
    <row r="1160" spans="1:18" hidden="1" x14ac:dyDescent="0.25">
      <c r="A1160" s="2" t="s">
        <v>63</v>
      </c>
    </row>
    <row r="1161" spans="1:18" x14ac:dyDescent="0.25">
      <c r="A1161" s="2">
        <v>9</v>
      </c>
      <c r="B1161" s="9" t="s">
        <v>603</v>
      </c>
      <c r="C1161" s="9"/>
      <c r="D1161" s="59" t="s">
        <v>604</v>
      </c>
      <c r="E1161" s="44"/>
      <c r="F1161" s="44"/>
      <c r="G1161" s="10" t="s">
        <v>5</v>
      </c>
      <c r="H1161" s="17">
        <v>140</v>
      </c>
      <c r="I1161" s="18"/>
      <c r="J1161" s="13"/>
      <c r="K1161" s="14">
        <f>IF(AND(H1161= "",I1161= ""), 0, ROUND(ROUND(J1161, 2) * ROUND(IF(I1161="",H1161,I1161),  2), 2))</f>
        <v>0</v>
      </c>
      <c r="L1161" s="2"/>
      <c r="N1161" s="15">
        <v>0.2</v>
      </c>
      <c r="R1161" s="2">
        <v>176</v>
      </c>
    </row>
    <row r="1162" spans="1:18" hidden="1" x14ac:dyDescent="0.25">
      <c r="A1162" s="2" t="s">
        <v>63</v>
      </c>
    </row>
    <row r="1163" spans="1:18" x14ac:dyDescent="0.25">
      <c r="A1163" s="2" t="s">
        <v>46</v>
      </c>
      <c r="B1163" s="8"/>
      <c r="C1163" s="8"/>
      <c r="D1163" s="44"/>
      <c r="E1163" s="44"/>
      <c r="F1163" s="44"/>
      <c r="G1163" s="8"/>
      <c r="H1163" s="8"/>
      <c r="I1163" s="8"/>
      <c r="J1163" s="8"/>
      <c r="K1163" s="8"/>
    </row>
    <row r="1164" spans="1:18" x14ac:dyDescent="0.25">
      <c r="B1164" s="8"/>
      <c r="C1164" s="8"/>
      <c r="D1164" s="47" t="s">
        <v>600</v>
      </c>
      <c r="E1164" s="48"/>
      <c r="F1164" s="48"/>
      <c r="G1164" s="45"/>
      <c r="H1164" s="45"/>
      <c r="I1164" s="45"/>
      <c r="J1164" s="45"/>
      <c r="K1164" s="46"/>
    </row>
    <row r="1165" spans="1:18" x14ac:dyDescent="0.25">
      <c r="B1165" s="8"/>
      <c r="C1165" s="8"/>
      <c r="D1165" s="50"/>
      <c r="E1165" s="39"/>
      <c r="F1165" s="39"/>
      <c r="G1165" s="39"/>
      <c r="H1165" s="39"/>
      <c r="I1165" s="39"/>
      <c r="J1165" s="39"/>
      <c r="K1165" s="49"/>
    </row>
    <row r="1166" spans="1:18" x14ac:dyDescent="0.25">
      <c r="B1166" s="8"/>
      <c r="C1166" s="8"/>
      <c r="D1166" s="53" t="s">
        <v>47</v>
      </c>
      <c r="E1166" s="54"/>
      <c r="F1166" s="54"/>
      <c r="G1166" s="51">
        <f>SUMIF(L1156:L1163, IF(L1155="","",L1155), K1156:K1163)</f>
        <v>0</v>
      </c>
      <c r="H1166" s="51"/>
      <c r="I1166" s="51"/>
      <c r="J1166" s="51"/>
      <c r="K1166" s="52"/>
    </row>
    <row r="1167" spans="1:18" hidden="1" x14ac:dyDescent="0.25">
      <c r="B1167" s="8"/>
      <c r="C1167" s="8"/>
      <c r="D1167" s="57" t="s">
        <v>48</v>
      </c>
      <c r="E1167" s="58"/>
      <c r="F1167" s="58"/>
      <c r="G1167" s="55">
        <f>ROUND(SUMIF(L1156:L1163, IF(L1155="","",L1155), K1156:K1163) * 0.2, 2)</f>
        <v>0</v>
      </c>
      <c r="H1167" s="55"/>
      <c r="I1167" s="55"/>
      <c r="J1167" s="55"/>
      <c r="K1167" s="56"/>
    </row>
    <row r="1168" spans="1:18" hidden="1" x14ac:dyDescent="0.25">
      <c r="B1168" s="8"/>
      <c r="C1168" s="8"/>
      <c r="D1168" s="53" t="s">
        <v>49</v>
      </c>
      <c r="E1168" s="54"/>
      <c r="F1168" s="54"/>
      <c r="G1168" s="51">
        <f>SUM(G1166:G1167)</f>
        <v>0</v>
      </c>
      <c r="H1168" s="51"/>
      <c r="I1168" s="51"/>
      <c r="J1168" s="51"/>
      <c r="K1168" s="52"/>
    </row>
    <row r="1169" spans="1:18" x14ac:dyDescent="0.25">
      <c r="A1169" s="2">
        <v>4</v>
      </c>
      <c r="B1169" s="4" t="s">
        <v>605</v>
      </c>
      <c r="C1169" s="4"/>
      <c r="D1169" s="42" t="s">
        <v>606</v>
      </c>
      <c r="E1169" s="42"/>
      <c r="F1169" s="42"/>
      <c r="G1169" s="6"/>
      <c r="H1169" s="6"/>
      <c r="I1169" s="6"/>
      <c r="J1169" s="6"/>
      <c r="K1169" s="6"/>
      <c r="L1169" s="2"/>
    </row>
    <row r="1170" spans="1:18" hidden="1" x14ac:dyDescent="0.25">
      <c r="A1170" s="2" t="s">
        <v>52</v>
      </c>
    </row>
    <row r="1171" spans="1:18" hidden="1" x14ac:dyDescent="0.25">
      <c r="A1171" s="2" t="s">
        <v>59</v>
      </c>
    </row>
    <row r="1172" spans="1:18" x14ac:dyDescent="0.25">
      <c r="A1172" s="2">
        <v>9</v>
      </c>
      <c r="B1172" s="9" t="s">
        <v>607</v>
      </c>
      <c r="C1172" s="9"/>
      <c r="D1172" s="59" t="s">
        <v>608</v>
      </c>
      <c r="E1172" s="44"/>
      <c r="F1172" s="44"/>
      <c r="G1172" s="10" t="s">
        <v>5</v>
      </c>
      <c r="H1172" s="17">
        <v>1250</v>
      </c>
      <c r="I1172" s="18"/>
      <c r="J1172" s="13"/>
      <c r="K1172" s="14">
        <f>IF(AND(H1172= "",I1172= ""), 0, ROUND(ROUND(J1172, 2) * ROUND(IF(I1172="",H1172,I1172),  2), 2))</f>
        <v>0</v>
      </c>
      <c r="L1172" s="2"/>
      <c r="N1172" s="15">
        <v>0.2</v>
      </c>
      <c r="R1172" s="2">
        <v>176</v>
      </c>
    </row>
    <row r="1173" spans="1:18" hidden="1" x14ac:dyDescent="0.25">
      <c r="A1173" s="2" t="s">
        <v>140</v>
      </c>
    </row>
    <row r="1174" spans="1:18" hidden="1" x14ac:dyDescent="0.25">
      <c r="A1174" s="2" t="s">
        <v>63</v>
      </c>
    </row>
    <row r="1175" spans="1:18" x14ac:dyDescent="0.25">
      <c r="A1175" s="2" t="s">
        <v>46</v>
      </c>
      <c r="B1175" s="8"/>
      <c r="C1175" s="8"/>
      <c r="D1175" s="44"/>
      <c r="E1175" s="44"/>
      <c r="F1175" s="44"/>
      <c r="G1175" s="8"/>
      <c r="H1175" s="8"/>
      <c r="I1175" s="8"/>
      <c r="J1175" s="8"/>
      <c r="K1175" s="8"/>
    </row>
    <row r="1176" spans="1:18" x14ac:dyDescent="0.25">
      <c r="B1176" s="8"/>
      <c r="C1176" s="8"/>
      <c r="D1176" s="47" t="s">
        <v>606</v>
      </c>
      <c r="E1176" s="48"/>
      <c r="F1176" s="48"/>
      <c r="G1176" s="45"/>
      <c r="H1176" s="45"/>
      <c r="I1176" s="45"/>
      <c r="J1176" s="45"/>
      <c r="K1176" s="46"/>
    </row>
    <row r="1177" spans="1:18" x14ac:dyDescent="0.25">
      <c r="B1177" s="8"/>
      <c r="C1177" s="8"/>
      <c r="D1177" s="50"/>
      <c r="E1177" s="39"/>
      <c r="F1177" s="39"/>
      <c r="G1177" s="39"/>
      <c r="H1177" s="39"/>
      <c r="I1177" s="39"/>
      <c r="J1177" s="39"/>
      <c r="K1177" s="49"/>
    </row>
    <row r="1178" spans="1:18" x14ac:dyDescent="0.25">
      <c r="B1178" s="8"/>
      <c r="C1178" s="8"/>
      <c r="D1178" s="53" t="s">
        <v>47</v>
      </c>
      <c r="E1178" s="54"/>
      <c r="F1178" s="54"/>
      <c r="G1178" s="51">
        <f>SUMIF(L1170:L1175, IF(L1169="","",L1169), K1170:K1175)</f>
        <v>0</v>
      </c>
      <c r="H1178" s="51"/>
      <c r="I1178" s="51"/>
      <c r="J1178" s="51"/>
      <c r="K1178" s="52"/>
    </row>
    <row r="1179" spans="1:18" hidden="1" x14ac:dyDescent="0.25">
      <c r="B1179" s="8"/>
      <c r="C1179" s="8"/>
      <c r="D1179" s="57" t="s">
        <v>48</v>
      </c>
      <c r="E1179" s="58"/>
      <c r="F1179" s="58"/>
      <c r="G1179" s="55">
        <f>ROUND(SUMIF(L1170:L1175, IF(L1169="","",L1169), K1170:K1175) * 0.2, 2)</f>
        <v>0</v>
      </c>
      <c r="H1179" s="55"/>
      <c r="I1179" s="55"/>
      <c r="J1179" s="55"/>
      <c r="K1179" s="56"/>
    </row>
    <row r="1180" spans="1:18" hidden="1" x14ac:dyDescent="0.25">
      <c r="B1180" s="8"/>
      <c r="C1180" s="8"/>
      <c r="D1180" s="53" t="s">
        <v>49</v>
      </c>
      <c r="E1180" s="54"/>
      <c r="F1180" s="54"/>
      <c r="G1180" s="51">
        <f>SUM(G1178:G1179)</f>
        <v>0</v>
      </c>
      <c r="H1180" s="51"/>
      <c r="I1180" s="51"/>
      <c r="J1180" s="51"/>
      <c r="K1180" s="52"/>
    </row>
    <row r="1181" spans="1:18" x14ac:dyDescent="0.25">
      <c r="A1181" s="2" t="s">
        <v>34</v>
      </c>
      <c r="B1181" s="8"/>
      <c r="C1181" s="8"/>
      <c r="D1181" s="44"/>
      <c r="E1181" s="44"/>
      <c r="F1181" s="44"/>
      <c r="G1181" s="8"/>
      <c r="H1181" s="8"/>
      <c r="I1181" s="8"/>
      <c r="J1181" s="8"/>
      <c r="K1181" s="8"/>
    </row>
    <row r="1182" spans="1:18" x14ac:dyDescent="0.25">
      <c r="B1182" s="8"/>
      <c r="C1182" s="8"/>
      <c r="D1182" s="47" t="s">
        <v>597</v>
      </c>
      <c r="E1182" s="48"/>
      <c r="F1182" s="48"/>
      <c r="G1182" s="45"/>
      <c r="H1182" s="45"/>
      <c r="I1182" s="45"/>
      <c r="J1182" s="45"/>
      <c r="K1182" s="46"/>
    </row>
    <row r="1183" spans="1:18" x14ac:dyDescent="0.25">
      <c r="B1183" s="8"/>
      <c r="C1183" s="8"/>
      <c r="D1183" s="50"/>
      <c r="E1183" s="39"/>
      <c r="F1183" s="39"/>
      <c r="G1183" s="39"/>
      <c r="H1183" s="39"/>
      <c r="I1183" s="39"/>
      <c r="J1183" s="39"/>
      <c r="K1183" s="49"/>
    </row>
    <row r="1184" spans="1:18" x14ac:dyDescent="0.25">
      <c r="B1184" s="8"/>
      <c r="C1184" s="8"/>
      <c r="D1184" s="57" t="s">
        <v>47</v>
      </c>
      <c r="E1184" s="58"/>
      <c r="F1184" s="58"/>
      <c r="G1184" s="55">
        <f>SUMIF(L1154:L1181, IF(L1153="","",L1153), K1154:K1181)</f>
        <v>0</v>
      </c>
      <c r="H1184" s="55"/>
      <c r="I1184" s="55"/>
      <c r="J1184" s="55"/>
      <c r="K1184" s="56"/>
    </row>
    <row r="1185" spans="1:18" x14ac:dyDescent="0.25">
      <c r="B1185" s="8"/>
      <c r="C1185" s="8"/>
      <c r="D1185" s="57" t="s">
        <v>48</v>
      </c>
      <c r="E1185" s="58"/>
      <c r="F1185" s="58"/>
      <c r="G1185" s="55">
        <f>ROUND(SUMIF(L1154:L1181, IF(L1153="","",L1153), K1154:K1181) * 0.2, 2)</f>
        <v>0</v>
      </c>
      <c r="H1185" s="55"/>
      <c r="I1185" s="55"/>
      <c r="J1185" s="55"/>
      <c r="K1185" s="56"/>
    </row>
    <row r="1186" spans="1:18" x14ac:dyDescent="0.25">
      <c r="B1186" s="8"/>
      <c r="C1186" s="8"/>
      <c r="D1186" s="53" t="s">
        <v>49</v>
      </c>
      <c r="E1186" s="54"/>
      <c r="F1186" s="54"/>
      <c r="G1186" s="51">
        <f>SUM(G1184:G1185)</f>
        <v>0</v>
      </c>
      <c r="H1186" s="51"/>
      <c r="I1186" s="51"/>
      <c r="J1186" s="51"/>
      <c r="K1186" s="52"/>
    </row>
    <row r="1187" spans="1:18" ht="15.75" customHeight="1" x14ac:dyDescent="0.25">
      <c r="A1187" s="2">
        <v>3</v>
      </c>
      <c r="B1187" s="4">
        <v>9</v>
      </c>
      <c r="C1187" s="4"/>
      <c r="D1187" s="41" t="s">
        <v>609</v>
      </c>
      <c r="E1187" s="41"/>
      <c r="F1187" s="41"/>
      <c r="G1187" s="5"/>
      <c r="H1187" s="5"/>
      <c r="I1187" s="5"/>
      <c r="J1187" s="5"/>
      <c r="K1187" s="5"/>
      <c r="L1187" s="2"/>
    </row>
    <row r="1188" spans="1:18" x14ac:dyDescent="0.25">
      <c r="A1188" s="2">
        <v>4</v>
      </c>
      <c r="B1188" s="4" t="s">
        <v>610</v>
      </c>
      <c r="C1188" s="4"/>
      <c r="D1188" s="42" t="s">
        <v>611</v>
      </c>
      <c r="E1188" s="42"/>
      <c r="F1188" s="42"/>
      <c r="G1188" s="6"/>
      <c r="H1188" s="6"/>
      <c r="I1188" s="6"/>
      <c r="J1188" s="6"/>
      <c r="K1188" s="6"/>
      <c r="L1188" s="2"/>
    </row>
    <row r="1189" spans="1:18" hidden="1" x14ac:dyDescent="0.25">
      <c r="A1189" s="2" t="s">
        <v>52</v>
      </c>
    </row>
    <row r="1190" spans="1:18" hidden="1" x14ac:dyDescent="0.25">
      <c r="A1190" s="2" t="s">
        <v>59</v>
      </c>
    </row>
    <row r="1191" spans="1:18" ht="22.5" customHeight="1" x14ac:dyDescent="0.25">
      <c r="A1191" s="2">
        <v>9</v>
      </c>
      <c r="B1191" s="9" t="s">
        <v>612</v>
      </c>
      <c r="C1191" s="9"/>
      <c r="D1191" s="59" t="s">
        <v>613</v>
      </c>
      <c r="E1191" s="44"/>
      <c r="F1191" s="44"/>
      <c r="G1191" s="10" t="s">
        <v>254</v>
      </c>
      <c r="H1191" s="11">
        <v>1</v>
      </c>
      <c r="I1191" s="12"/>
      <c r="J1191" s="13"/>
      <c r="K1191" s="14">
        <f>IF(AND(H1191= "",I1191= ""), 0, ROUND(ROUND(J1191, 2) * ROUND(IF(I1191="",H1191,I1191),  0), 2))</f>
        <v>0</v>
      </c>
      <c r="L1191" s="2"/>
      <c r="N1191" s="15">
        <v>0.2</v>
      </c>
      <c r="R1191" s="2">
        <v>176</v>
      </c>
    </row>
    <row r="1192" spans="1:18" hidden="1" x14ac:dyDescent="0.25">
      <c r="A1192" s="2" t="s">
        <v>63</v>
      </c>
    </row>
    <row r="1193" spans="1:18" x14ac:dyDescent="0.25">
      <c r="A1193" s="2" t="s">
        <v>46</v>
      </c>
      <c r="B1193" s="8"/>
      <c r="C1193" s="8"/>
      <c r="D1193" s="44"/>
      <c r="E1193" s="44"/>
      <c r="F1193" s="44"/>
      <c r="G1193" s="8"/>
      <c r="H1193" s="8"/>
      <c r="I1193" s="8"/>
      <c r="J1193" s="8"/>
      <c r="K1193" s="8"/>
    </row>
    <row r="1194" spans="1:18" x14ac:dyDescent="0.25">
      <c r="B1194" s="8"/>
      <c r="C1194" s="8"/>
      <c r="D1194" s="47" t="s">
        <v>611</v>
      </c>
      <c r="E1194" s="48"/>
      <c r="F1194" s="48"/>
      <c r="G1194" s="45"/>
      <c r="H1194" s="45"/>
      <c r="I1194" s="45"/>
      <c r="J1194" s="45"/>
      <c r="K1194" s="46"/>
    </row>
    <row r="1195" spans="1:18" x14ac:dyDescent="0.25">
      <c r="B1195" s="8"/>
      <c r="C1195" s="8"/>
      <c r="D1195" s="50"/>
      <c r="E1195" s="39"/>
      <c r="F1195" s="39"/>
      <c r="G1195" s="39"/>
      <c r="H1195" s="39"/>
      <c r="I1195" s="39"/>
      <c r="J1195" s="39"/>
      <c r="K1195" s="49"/>
    </row>
    <row r="1196" spans="1:18" x14ac:dyDescent="0.25">
      <c r="B1196" s="8"/>
      <c r="C1196" s="8"/>
      <c r="D1196" s="53" t="s">
        <v>47</v>
      </c>
      <c r="E1196" s="54"/>
      <c r="F1196" s="54"/>
      <c r="G1196" s="51">
        <f>SUMIF(L1189:L1193, IF(L1188="","",L1188), K1189:K1193)</f>
        <v>0</v>
      </c>
      <c r="H1196" s="51"/>
      <c r="I1196" s="51"/>
      <c r="J1196" s="51"/>
      <c r="K1196" s="52"/>
    </row>
    <row r="1197" spans="1:18" hidden="1" x14ac:dyDescent="0.25">
      <c r="B1197" s="8"/>
      <c r="C1197" s="8"/>
      <c r="D1197" s="57" t="s">
        <v>48</v>
      </c>
      <c r="E1197" s="58"/>
      <c r="F1197" s="58"/>
      <c r="G1197" s="55">
        <f>ROUND(SUMIF(L1189:L1193, IF(L1188="","",L1188), K1189:K1193) * 0.2, 2)</f>
        <v>0</v>
      </c>
      <c r="H1197" s="55"/>
      <c r="I1197" s="55"/>
      <c r="J1197" s="55"/>
      <c r="K1197" s="56"/>
    </row>
    <row r="1198" spans="1:18" hidden="1" x14ac:dyDescent="0.25">
      <c r="B1198" s="8"/>
      <c r="C1198" s="8"/>
      <c r="D1198" s="53" t="s">
        <v>49</v>
      </c>
      <c r="E1198" s="54"/>
      <c r="F1198" s="54"/>
      <c r="G1198" s="51">
        <f>SUM(G1196:G1197)</f>
        <v>0</v>
      </c>
      <c r="H1198" s="51"/>
      <c r="I1198" s="51"/>
      <c r="J1198" s="51"/>
      <c r="K1198" s="52"/>
    </row>
    <row r="1199" spans="1:18" x14ac:dyDescent="0.25">
      <c r="A1199" s="2">
        <v>4</v>
      </c>
      <c r="B1199" s="4" t="s">
        <v>614</v>
      </c>
      <c r="C1199" s="4"/>
      <c r="D1199" s="42" t="s">
        <v>615</v>
      </c>
      <c r="E1199" s="42"/>
      <c r="F1199" s="42"/>
      <c r="G1199" s="6"/>
      <c r="H1199" s="6"/>
      <c r="I1199" s="6"/>
      <c r="J1199" s="6"/>
      <c r="K1199" s="6"/>
      <c r="L1199" s="2"/>
    </row>
    <row r="1200" spans="1:18" hidden="1" x14ac:dyDescent="0.25">
      <c r="A1200" s="2" t="s">
        <v>52</v>
      </c>
    </row>
    <row r="1201" spans="1:18" hidden="1" x14ac:dyDescent="0.25">
      <c r="A1201" s="2" t="s">
        <v>59</v>
      </c>
    </row>
    <row r="1202" spans="1:18" x14ac:dyDescent="0.25">
      <c r="A1202" s="2">
        <v>9</v>
      </c>
      <c r="B1202" s="9" t="s">
        <v>616</v>
      </c>
      <c r="C1202" s="9"/>
      <c r="D1202" s="59" t="s">
        <v>617</v>
      </c>
      <c r="E1202" s="44"/>
      <c r="F1202" s="44"/>
      <c r="G1202" s="10" t="s">
        <v>254</v>
      </c>
      <c r="H1202" s="11">
        <v>1</v>
      </c>
      <c r="I1202" s="12"/>
      <c r="J1202" s="13"/>
      <c r="K1202" s="14">
        <f>IF(AND(H1202= "",I1202= ""), 0, ROUND(ROUND(J1202, 2) * ROUND(IF(I1202="",H1202,I1202),  0), 2))</f>
        <v>0</v>
      </c>
      <c r="L1202" s="2"/>
      <c r="N1202" s="15">
        <v>0.2</v>
      </c>
      <c r="R1202" s="2">
        <v>176</v>
      </c>
    </row>
    <row r="1203" spans="1:18" hidden="1" x14ac:dyDescent="0.25">
      <c r="A1203" s="2" t="s">
        <v>63</v>
      </c>
    </row>
    <row r="1204" spans="1:18" x14ac:dyDescent="0.25">
      <c r="A1204" s="2" t="s">
        <v>46</v>
      </c>
      <c r="B1204" s="8"/>
      <c r="C1204" s="8"/>
      <c r="D1204" s="44"/>
      <c r="E1204" s="44"/>
      <c r="F1204" s="44"/>
      <c r="G1204" s="8"/>
      <c r="H1204" s="8"/>
      <c r="I1204" s="8"/>
      <c r="J1204" s="8"/>
      <c r="K1204" s="8"/>
    </row>
    <row r="1205" spans="1:18" x14ac:dyDescent="0.25">
      <c r="B1205" s="8"/>
      <c r="C1205" s="8"/>
      <c r="D1205" s="47" t="s">
        <v>615</v>
      </c>
      <c r="E1205" s="48"/>
      <c r="F1205" s="48"/>
      <c r="G1205" s="45"/>
      <c r="H1205" s="45"/>
      <c r="I1205" s="45"/>
      <c r="J1205" s="45"/>
      <c r="K1205" s="46"/>
    </row>
    <row r="1206" spans="1:18" x14ac:dyDescent="0.25">
      <c r="B1206" s="8"/>
      <c r="C1206" s="8"/>
      <c r="D1206" s="50"/>
      <c r="E1206" s="39"/>
      <c r="F1206" s="39"/>
      <c r="G1206" s="39"/>
      <c r="H1206" s="39"/>
      <c r="I1206" s="39"/>
      <c r="J1206" s="39"/>
      <c r="K1206" s="49"/>
    </row>
    <row r="1207" spans="1:18" x14ac:dyDescent="0.25">
      <c r="B1207" s="8"/>
      <c r="C1207" s="8"/>
      <c r="D1207" s="53" t="s">
        <v>47</v>
      </c>
      <c r="E1207" s="54"/>
      <c r="F1207" s="54"/>
      <c r="G1207" s="51">
        <f>SUMIF(L1200:L1204, IF(L1199="","",L1199), K1200:K1204)</f>
        <v>0</v>
      </c>
      <c r="H1207" s="51"/>
      <c r="I1207" s="51"/>
      <c r="J1207" s="51"/>
      <c r="K1207" s="52"/>
    </row>
    <row r="1208" spans="1:18" hidden="1" x14ac:dyDescent="0.25">
      <c r="B1208" s="8"/>
      <c r="C1208" s="8"/>
      <c r="D1208" s="57" t="s">
        <v>48</v>
      </c>
      <c r="E1208" s="58"/>
      <c r="F1208" s="58"/>
      <c r="G1208" s="55">
        <f>ROUND(SUMIF(L1200:L1204, IF(L1199="","",L1199), K1200:K1204) * 0.2, 2)</f>
        <v>0</v>
      </c>
      <c r="H1208" s="55"/>
      <c r="I1208" s="55"/>
      <c r="J1208" s="55"/>
      <c r="K1208" s="56"/>
    </row>
    <row r="1209" spans="1:18" hidden="1" x14ac:dyDescent="0.25">
      <c r="B1209" s="8"/>
      <c r="C1209" s="8"/>
      <c r="D1209" s="53" t="s">
        <v>49</v>
      </c>
      <c r="E1209" s="54"/>
      <c r="F1209" s="54"/>
      <c r="G1209" s="51">
        <f>SUM(G1207:G1208)</f>
        <v>0</v>
      </c>
      <c r="H1209" s="51"/>
      <c r="I1209" s="51"/>
      <c r="J1209" s="51"/>
      <c r="K1209" s="52"/>
    </row>
    <row r="1210" spans="1:18" ht="30" customHeight="1" x14ac:dyDescent="0.25">
      <c r="A1210" s="2">
        <v>4</v>
      </c>
      <c r="B1210" s="4" t="s">
        <v>618</v>
      </c>
      <c r="C1210" s="4"/>
      <c r="D1210" s="42" t="s">
        <v>619</v>
      </c>
      <c r="E1210" s="42"/>
      <c r="F1210" s="42"/>
      <c r="G1210" s="6"/>
      <c r="H1210" s="6"/>
      <c r="I1210" s="6"/>
      <c r="J1210" s="6"/>
      <c r="K1210" s="6"/>
      <c r="L1210" s="2"/>
    </row>
    <row r="1211" spans="1:18" hidden="1" x14ac:dyDescent="0.25">
      <c r="A1211" s="2" t="s">
        <v>52</v>
      </c>
    </row>
    <row r="1212" spans="1:18" hidden="1" x14ac:dyDescent="0.25">
      <c r="A1212" s="2" t="s">
        <v>52</v>
      </c>
    </row>
    <row r="1213" spans="1:18" hidden="1" x14ac:dyDescent="0.25">
      <c r="A1213" s="2" t="s">
        <v>59</v>
      </c>
    </row>
    <row r="1214" spans="1:18" x14ac:dyDescent="0.25">
      <c r="A1214" s="2">
        <v>9</v>
      </c>
      <c r="B1214" s="9" t="s">
        <v>620</v>
      </c>
      <c r="C1214" s="9"/>
      <c r="D1214" s="59" t="s">
        <v>617</v>
      </c>
      <c r="E1214" s="44"/>
      <c r="F1214" s="44"/>
      <c r="G1214" s="10" t="s">
        <v>254</v>
      </c>
      <c r="H1214" s="11">
        <v>1</v>
      </c>
      <c r="I1214" s="12"/>
      <c r="J1214" s="13"/>
      <c r="K1214" s="14">
        <f>IF(AND(H1214= "",I1214= ""), 0, ROUND(ROUND(J1214, 2) * ROUND(IF(I1214="",H1214,I1214),  0), 2))</f>
        <v>0</v>
      </c>
      <c r="L1214" s="2"/>
      <c r="N1214" s="15">
        <v>0.2</v>
      </c>
      <c r="R1214" s="2">
        <v>176</v>
      </c>
    </row>
    <row r="1215" spans="1:18" hidden="1" x14ac:dyDescent="0.25">
      <c r="A1215" s="2" t="s">
        <v>63</v>
      </c>
    </row>
    <row r="1216" spans="1:18" x14ac:dyDescent="0.25">
      <c r="A1216" s="2" t="s">
        <v>46</v>
      </c>
      <c r="B1216" s="8"/>
      <c r="C1216" s="8"/>
      <c r="D1216" s="44"/>
      <c r="E1216" s="44"/>
      <c r="F1216" s="44"/>
      <c r="G1216" s="8"/>
      <c r="H1216" s="8"/>
      <c r="I1216" s="8"/>
      <c r="J1216" s="8"/>
      <c r="K1216" s="8"/>
    </row>
    <row r="1217" spans="1:11" ht="25.5" customHeight="1" x14ac:dyDescent="0.25">
      <c r="B1217" s="8"/>
      <c r="C1217" s="8"/>
      <c r="D1217" s="47" t="s">
        <v>619</v>
      </c>
      <c r="E1217" s="48"/>
      <c r="F1217" s="48"/>
      <c r="G1217" s="45"/>
      <c r="H1217" s="45"/>
      <c r="I1217" s="45"/>
      <c r="J1217" s="45"/>
      <c r="K1217" s="46"/>
    </row>
    <row r="1218" spans="1:11" x14ac:dyDescent="0.25">
      <c r="B1218" s="8"/>
      <c r="C1218" s="8"/>
      <c r="D1218" s="50"/>
      <c r="E1218" s="39"/>
      <c r="F1218" s="39"/>
      <c r="G1218" s="39"/>
      <c r="H1218" s="39"/>
      <c r="I1218" s="39"/>
      <c r="J1218" s="39"/>
      <c r="K1218" s="49"/>
    </row>
    <row r="1219" spans="1:11" x14ac:dyDescent="0.25">
      <c r="B1219" s="8"/>
      <c r="C1219" s="8"/>
      <c r="D1219" s="53" t="s">
        <v>47</v>
      </c>
      <c r="E1219" s="54"/>
      <c r="F1219" s="54"/>
      <c r="G1219" s="51">
        <f>SUMIF(L1211:L1216, IF(L1210="","",L1210), K1211:K1216)</f>
        <v>0</v>
      </c>
      <c r="H1219" s="51"/>
      <c r="I1219" s="51"/>
      <c r="J1219" s="51"/>
      <c r="K1219" s="52"/>
    </row>
    <row r="1220" spans="1:11" hidden="1" x14ac:dyDescent="0.25">
      <c r="B1220" s="8"/>
      <c r="C1220" s="8"/>
      <c r="D1220" s="57" t="s">
        <v>48</v>
      </c>
      <c r="E1220" s="58"/>
      <c r="F1220" s="58"/>
      <c r="G1220" s="55">
        <f>ROUND(SUMIF(L1211:L1216, IF(L1210="","",L1210), K1211:K1216) * 0.2, 2)</f>
        <v>0</v>
      </c>
      <c r="H1220" s="55"/>
      <c r="I1220" s="55"/>
      <c r="J1220" s="55"/>
      <c r="K1220" s="56"/>
    </row>
    <row r="1221" spans="1:11" hidden="1" x14ac:dyDescent="0.25">
      <c r="B1221" s="8"/>
      <c r="C1221" s="8"/>
      <c r="D1221" s="53" t="s">
        <v>49</v>
      </c>
      <c r="E1221" s="54"/>
      <c r="F1221" s="54"/>
      <c r="G1221" s="51">
        <f>SUM(G1219:G1220)</f>
        <v>0</v>
      </c>
      <c r="H1221" s="51"/>
      <c r="I1221" s="51"/>
      <c r="J1221" s="51"/>
      <c r="K1221" s="52"/>
    </row>
    <row r="1222" spans="1:11" x14ac:dyDescent="0.25">
      <c r="A1222" s="2" t="s">
        <v>34</v>
      </c>
      <c r="B1222" s="8"/>
      <c r="C1222" s="8"/>
      <c r="D1222" s="44"/>
      <c r="E1222" s="44"/>
      <c r="F1222" s="44"/>
      <c r="G1222" s="8"/>
      <c r="H1222" s="8"/>
      <c r="I1222" s="8"/>
      <c r="J1222" s="8"/>
      <c r="K1222" s="8"/>
    </row>
    <row r="1223" spans="1:11" x14ac:dyDescent="0.25">
      <c r="B1223" s="8"/>
      <c r="C1223" s="8"/>
      <c r="D1223" s="47" t="s">
        <v>609</v>
      </c>
      <c r="E1223" s="48"/>
      <c r="F1223" s="48"/>
      <c r="G1223" s="45"/>
      <c r="H1223" s="45"/>
      <c r="I1223" s="45"/>
      <c r="J1223" s="45"/>
      <c r="K1223" s="46"/>
    </row>
    <row r="1224" spans="1:11" x14ac:dyDescent="0.25">
      <c r="B1224" s="8"/>
      <c r="C1224" s="8"/>
      <c r="D1224" s="50"/>
      <c r="E1224" s="39"/>
      <c r="F1224" s="39"/>
      <c r="G1224" s="39"/>
      <c r="H1224" s="39"/>
      <c r="I1224" s="39"/>
      <c r="J1224" s="39"/>
      <c r="K1224" s="49"/>
    </row>
    <row r="1225" spans="1:11" x14ac:dyDescent="0.25">
      <c r="B1225" s="8"/>
      <c r="C1225" s="8"/>
      <c r="D1225" s="57" t="s">
        <v>47</v>
      </c>
      <c r="E1225" s="58"/>
      <c r="F1225" s="58"/>
      <c r="G1225" s="55">
        <f>SUMIF(L1188:L1222, IF(L1187="","",L1187), K1188:K1222)</f>
        <v>0</v>
      </c>
      <c r="H1225" s="55"/>
      <c r="I1225" s="55"/>
      <c r="J1225" s="55"/>
      <c r="K1225" s="56"/>
    </row>
    <row r="1226" spans="1:11" x14ac:dyDescent="0.25">
      <c r="B1226" s="8"/>
      <c r="C1226" s="8"/>
      <c r="D1226" s="57" t="s">
        <v>48</v>
      </c>
      <c r="E1226" s="58"/>
      <c r="F1226" s="58"/>
      <c r="G1226" s="55">
        <f>ROUND(SUMIF(L1188:L1222, IF(L1187="","",L1187), K1188:K1222) * 0.2, 2)</f>
        <v>0</v>
      </c>
      <c r="H1226" s="55"/>
      <c r="I1226" s="55"/>
      <c r="J1226" s="55"/>
      <c r="K1226" s="56"/>
    </row>
    <row r="1227" spans="1:11" x14ac:dyDescent="0.25">
      <c r="B1227" s="8"/>
      <c r="C1227" s="8"/>
      <c r="D1227" s="53" t="s">
        <v>49</v>
      </c>
      <c r="E1227" s="54"/>
      <c r="F1227" s="54"/>
      <c r="G1227" s="51">
        <f>SUM(G1225:G1226)</f>
        <v>0</v>
      </c>
      <c r="H1227" s="51"/>
      <c r="I1227" s="51"/>
      <c r="J1227" s="51"/>
      <c r="K1227" s="52"/>
    </row>
    <row r="1228" spans="1:11" ht="31.5" customHeight="1" x14ac:dyDescent="0.25">
      <c r="B1228" s="1"/>
      <c r="C1228" s="1"/>
      <c r="D1228" s="62" t="s">
        <v>621</v>
      </c>
      <c r="E1228" s="62"/>
      <c r="F1228" s="62"/>
      <c r="G1228" s="62"/>
      <c r="H1228" s="62"/>
      <c r="I1228" s="62"/>
      <c r="J1228" s="62"/>
      <c r="K1228" s="62"/>
    </row>
    <row r="1230" spans="1:11" x14ac:dyDescent="0.25">
      <c r="D1230" s="63" t="s">
        <v>622</v>
      </c>
      <c r="E1230" s="63"/>
      <c r="F1230" s="63"/>
      <c r="G1230" s="63"/>
      <c r="H1230" s="63"/>
      <c r="I1230" s="63"/>
      <c r="J1230" s="63"/>
      <c r="K1230" s="63"/>
    </row>
    <row r="1231" spans="1:11" x14ac:dyDescent="0.25">
      <c r="D1231" s="65" t="s">
        <v>623</v>
      </c>
      <c r="E1231" s="66"/>
      <c r="F1231" s="66"/>
      <c r="G1231" s="64">
        <f>SUMIF(L53:L265, "", K53:K265)</f>
        <v>0</v>
      </c>
      <c r="H1231" s="64"/>
      <c r="I1231" s="64"/>
      <c r="J1231" s="64"/>
      <c r="K1231" s="64"/>
    </row>
    <row r="1232" spans="1:11" x14ac:dyDescent="0.25">
      <c r="D1232" s="69" t="s">
        <v>624</v>
      </c>
      <c r="E1232" s="70"/>
      <c r="F1232" s="70"/>
      <c r="G1232" s="67">
        <f>0</f>
        <v>0</v>
      </c>
      <c r="H1232" s="68"/>
      <c r="I1232" s="68"/>
      <c r="J1232" s="68"/>
      <c r="K1232" s="68"/>
    </row>
    <row r="1233" spans="4:11" x14ac:dyDescent="0.25">
      <c r="D1233" s="69" t="s">
        <v>625</v>
      </c>
      <c r="E1233" s="70"/>
      <c r="F1233" s="70"/>
      <c r="G1233" s="67">
        <f>0</f>
        <v>0</v>
      </c>
      <c r="H1233" s="68"/>
      <c r="I1233" s="68"/>
      <c r="J1233" s="68"/>
      <c r="K1233" s="68"/>
    </row>
    <row r="1234" spans="4:11" x14ac:dyDescent="0.25">
      <c r="D1234" s="69" t="s">
        <v>626</v>
      </c>
      <c r="E1234" s="70"/>
      <c r="F1234" s="70"/>
      <c r="G1234" s="67">
        <f>0</f>
        <v>0</v>
      </c>
      <c r="H1234" s="68"/>
      <c r="I1234" s="68"/>
      <c r="J1234" s="68"/>
      <c r="K1234" s="68"/>
    </row>
    <row r="1235" spans="4:11" ht="36" customHeight="1" x14ac:dyDescent="0.25">
      <c r="D1235" s="69" t="s">
        <v>627</v>
      </c>
      <c r="E1235" s="70"/>
      <c r="F1235" s="70"/>
      <c r="G1235" s="67">
        <f>0</f>
        <v>0</v>
      </c>
      <c r="H1235" s="68"/>
      <c r="I1235" s="68"/>
      <c r="J1235" s="68"/>
      <c r="K1235" s="68"/>
    </row>
    <row r="1236" spans="4:11" ht="24" customHeight="1" x14ac:dyDescent="0.25">
      <c r="D1236" s="69" t="s">
        <v>628</v>
      </c>
      <c r="E1236" s="70"/>
      <c r="F1236" s="70"/>
      <c r="G1236" s="67">
        <f>SUMIF(L53:L53, "", K53:K53)</f>
        <v>0</v>
      </c>
      <c r="H1236" s="68"/>
      <c r="I1236" s="68"/>
      <c r="J1236" s="68"/>
      <c r="K1236" s="68"/>
    </row>
    <row r="1237" spans="4:11" ht="24" customHeight="1" x14ac:dyDescent="0.25">
      <c r="D1237" s="69" t="s">
        <v>629</v>
      </c>
      <c r="E1237" s="70"/>
      <c r="F1237" s="70"/>
      <c r="G1237" s="67">
        <f>0</f>
        <v>0</v>
      </c>
      <c r="H1237" s="68"/>
      <c r="I1237" s="68"/>
      <c r="J1237" s="68"/>
      <c r="K1237" s="68"/>
    </row>
    <row r="1238" spans="4:11" x14ac:dyDescent="0.25">
      <c r="D1238" s="69" t="s">
        <v>630</v>
      </c>
      <c r="E1238" s="70"/>
      <c r="F1238" s="70"/>
      <c r="G1238" s="67">
        <f>SUMIF(L77:L77, "", K77:K77)</f>
        <v>0</v>
      </c>
      <c r="H1238" s="68"/>
      <c r="I1238" s="68"/>
      <c r="J1238" s="68"/>
      <c r="K1238" s="68"/>
    </row>
    <row r="1239" spans="4:11" x14ac:dyDescent="0.25">
      <c r="D1239" s="69" t="s">
        <v>631</v>
      </c>
      <c r="E1239" s="70"/>
      <c r="F1239" s="70"/>
      <c r="G1239" s="67">
        <f>SUMIF(L90:L94, "", K90:K94)</f>
        <v>0</v>
      </c>
      <c r="H1239" s="68"/>
      <c r="I1239" s="68"/>
      <c r="J1239" s="68"/>
      <c r="K1239" s="68"/>
    </row>
    <row r="1240" spans="4:11" x14ac:dyDescent="0.25">
      <c r="D1240" s="69" t="s">
        <v>632</v>
      </c>
      <c r="E1240" s="70"/>
      <c r="F1240" s="70"/>
      <c r="G1240" s="67">
        <f>0</f>
        <v>0</v>
      </c>
      <c r="H1240" s="68"/>
      <c r="I1240" s="68"/>
      <c r="J1240" s="68"/>
      <c r="K1240" s="68"/>
    </row>
    <row r="1241" spans="4:11" ht="24" customHeight="1" x14ac:dyDescent="0.25">
      <c r="D1241" s="69" t="s">
        <v>633</v>
      </c>
      <c r="E1241" s="70"/>
      <c r="F1241" s="70"/>
      <c r="G1241" s="67">
        <f>SUMIF(L136:L138, "", K136:K138)</f>
        <v>0</v>
      </c>
      <c r="H1241" s="68"/>
      <c r="I1241" s="68"/>
      <c r="J1241" s="68"/>
      <c r="K1241" s="68"/>
    </row>
    <row r="1242" spans="4:11" x14ac:dyDescent="0.25">
      <c r="D1242" s="69" t="s">
        <v>634</v>
      </c>
      <c r="E1242" s="70"/>
      <c r="F1242" s="70"/>
      <c r="G1242" s="67">
        <f>SUMIF(L151:L170, "", K151:K170)</f>
        <v>0</v>
      </c>
      <c r="H1242" s="68"/>
      <c r="I1242" s="68"/>
      <c r="J1242" s="68"/>
      <c r="K1242" s="68"/>
    </row>
    <row r="1243" spans="4:11" x14ac:dyDescent="0.25">
      <c r="D1243" s="69" t="s">
        <v>635</v>
      </c>
      <c r="E1243" s="70"/>
      <c r="F1243" s="70"/>
      <c r="G1243" s="67">
        <f>SUMIF(L192:L265, "", K192:K265)</f>
        <v>0</v>
      </c>
      <c r="H1243" s="68"/>
      <c r="I1243" s="68"/>
      <c r="J1243" s="68"/>
      <c r="K1243" s="68"/>
    </row>
    <row r="1244" spans="4:11" x14ac:dyDescent="0.25">
      <c r="D1244" s="65" t="s">
        <v>636</v>
      </c>
      <c r="E1244" s="66"/>
      <c r="F1244" s="66"/>
      <c r="G1244" s="64">
        <f>SUMIF(L292:L390, "", K292:K390)</f>
        <v>0</v>
      </c>
      <c r="H1244" s="64"/>
      <c r="I1244" s="64"/>
      <c r="J1244" s="64"/>
      <c r="K1244" s="64"/>
    </row>
    <row r="1245" spans="4:11" x14ac:dyDescent="0.25">
      <c r="D1245" s="69" t="s">
        <v>637</v>
      </c>
      <c r="E1245" s="70"/>
      <c r="F1245" s="70"/>
      <c r="G1245" s="67">
        <f>0</f>
        <v>0</v>
      </c>
      <c r="H1245" s="68"/>
      <c r="I1245" s="68"/>
      <c r="J1245" s="68"/>
      <c r="K1245" s="68"/>
    </row>
    <row r="1246" spans="4:11" x14ac:dyDescent="0.25">
      <c r="D1246" s="69" t="s">
        <v>638</v>
      </c>
      <c r="E1246" s="70"/>
      <c r="F1246" s="70"/>
      <c r="G1246" s="67">
        <f>SUMIF(L292:L299, "", K292:K299)</f>
        <v>0</v>
      </c>
      <c r="H1246" s="68"/>
      <c r="I1246" s="68"/>
      <c r="J1246" s="68"/>
      <c r="K1246" s="68"/>
    </row>
    <row r="1247" spans="4:11" ht="24" customHeight="1" x14ac:dyDescent="0.25">
      <c r="D1247" s="69" t="s">
        <v>639</v>
      </c>
      <c r="E1247" s="70"/>
      <c r="F1247" s="70"/>
      <c r="G1247" s="67">
        <f>SUMIF(L314:L318, "", K314:K318)</f>
        <v>0</v>
      </c>
      <c r="H1247" s="68"/>
      <c r="I1247" s="68"/>
      <c r="J1247" s="68"/>
      <c r="K1247" s="68"/>
    </row>
    <row r="1248" spans="4:11" x14ac:dyDescent="0.25">
      <c r="D1248" s="69" t="s">
        <v>640</v>
      </c>
      <c r="E1248" s="70"/>
      <c r="F1248" s="70"/>
      <c r="G1248" s="67">
        <f>SUMIF(L331:L340, "", K331:K340)</f>
        <v>0</v>
      </c>
      <c r="H1248" s="68"/>
      <c r="I1248" s="68"/>
      <c r="J1248" s="68"/>
      <c r="K1248" s="68"/>
    </row>
    <row r="1249" spans="4:11" x14ac:dyDescent="0.25">
      <c r="D1249" s="69" t="s">
        <v>641</v>
      </c>
      <c r="E1249" s="70"/>
      <c r="F1249" s="70"/>
      <c r="G1249" s="67">
        <f>SUMIF(L351:L353, "", K351:K353)</f>
        <v>0</v>
      </c>
      <c r="H1249" s="68"/>
      <c r="I1249" s="68"/>
      <c r="J1249" s="68"/>
      <c r="K1249" s="68"/>
    </row>
    <row r="1250" spans="4:11" x14ac:dyDescent="0.25">
      <c r="D1250" s="69" t="s">
        <v>642</v>
      </c>
      <c r="E1250" s="70"/>
      <c r="F1250" s="70"/>
      <c r="G1250" s="67">
        <f>SUMIF(L364:L364, "", K364:K364)</f>
        <v>0</v>
      </c>
      <c r="H1250" s="68"/>
      <c r="I1250" s="68"/>
      <c r="J1250" s="68"/>
      <c r="K1250" s="68"/>
    </row>
    <row r="1251" spans="4:11" x14ac:dyDescent="0.25">
      <c r="D1251" s="69" t="s">
        <v>643</v>
      </c>
      <c r="E1251" s="70"/>
      <c r="F1251" s="70"/>
      <c r="G1251" s="67">
        <f>SUMIF(L376:L390, "", K376:K390)</f>
        <v>0</v>
      </c>
      <c r="H1251" s="68"/>
      <c r="I1251" s="68"/>
      <c r="J1251" s="68"/>
      <c r="K1251" s="68"/>
    </row>
    <row r="1252" spans="4:11" x14ac:dyDescent="0.25">
      <c r="D1252" s="65" t="s">
        <v>644</v>
      </c>
      <c r="E1252" s="66"/>
      <c r="F1252" s="66"/>
      <c r="G1252" s="64">
        <f>SUMIF(L437:L870, "", K437:K870)</f>
        <v>0</v>
      </c>
      <c r="H1252" s="64"/>
      <c r="I1252" s="64"/>
      <c r="J1252" s="64"/>
      <c r="K1252" s="64"/>
    </row>
    <row r="1253" spans="4:11" x14ac:dyDescent="0.25">
      <c r="D1253" s="69" t="s">
        <v>645</v>
      </c>
      <c r="E1253" s="70"/>
      <c r="F1253" s="70"/>
      <c r="G1253" s="67">
        <f>0</f>
        <v>0</v>
      </c>
      <c r="H1253" s="68"/>
      <c r="I1253" s="68"/>
      <c r="J1253" s="68"/>
      <c r="K1253" s="68"/>
    </row>
    <row r="1254" spans="4:11" x14ac:dyDescent="0.25">
      <c r="D1254" s="69" t="s">
        <v>646</v>
      </c>
      <c r="E1254" s="70"/>
      <c r="F1254" s="70"/>
      <c r="G1254" s="67">
        <f>SUMIF(L437:L437, "", K437:K437)</f>
        <v>0</v>
      </c>
      <c r="H1254" s="68"/>
      <c r="I1254" s="68"/>
      <c r="J1254" s="68"/>
      <c r="K1254" s="68"/>
    </row>
    <row r="1255" spans="4:11" x14ac:dyDescent="0.25">
      <c r="D1255" s="69" t="s">
        <v>647</v>
      </c>
      <c r="E1255" s="70"/>
      <c r="F1255" s="70"/>
      <c r="G1255" s="67">
        <f>SUMIF(L449:L479, "", K449:K479)</f>
        <v>0</v>
      </c>
      <c r="H1255" s="68"/>
      <c r="I1255" s="68"/>
      <c r="J1255" s="68"/>
      <c r="K1255" s="68"/>
    </row>
    <row r="1256" spans="4:11" x14ac:dyDescent="0.25">
      <c r="D1256" s="69" t="s">
        <v>648</v>
      </c>
      <c r="E1256" s="70"/>
      <c r="F1256" s="70"/>
      <c r="G1256" s="67">
        <f>0</f>
        <v>0</v>
      </c>
      <c r="H1256" s="68"/>
      <c r="I1256" s="68"/>
      <c r="J1256" s="68"/>
      <c r="K1256" s="68"/>
    </row>
    <row r="1257" spans="4:11" x14ac:dyDescent="0.25">
      <c r="D1257" s="69" t="s">
        <v>649</v>
      </c>
      <c r="E1257" s="70"/>
      <c r="F1257" s="70"/>
      <c r="G1257" s="67">
        <f>SUMIF(L505:L610, "", K505:K610)</f>
        <v>0</v>
      </c>
      <c r="H1257" s="68"/>
      <c r="I1257" s="68"/>
      <c r="J1257" s="68"/>
      <c r="K1257" s="68"/>
    </row>
    <row r="1258" spans="4:11" ht="24" customHeight="1" x14ac:dyDescent="0.25">
      <c r="D1258" s="69" t="s">
        <v>650</v>
      </c>
      <c r="E1258" s="70"/>
      <c r="F1258" s="70"/>
      <c r="G1258" s="67">
        <f>SUMIF(L623:L653, "", K623:K653)</f>
        <v>0</v>
      </c>
      <c r="H1258" s="68"/>
      <c r="I1258" s="68"/>
      <c r="J1258" s="68"/>
      <c r="K1258" s="68"/>
    </row>
    <row r="1259" spans="4:11" x14ac:dyDescent="0.25">
      <c r="D1259" s="69" t="s">
        <v>651</v>
      </c>
      <c r="E1259" s="70"/>
      <c r="F1259" s="70"/>
      <c r="G1259" s="67">
        <f>SUMIF(L675:L685, "", K675:K685)</f>
        <v>0</v>
      </c>
      <c r="H1259" s="68"/>
      <c r="I1259" s="68"/>
      <c r="J1259" s="68"/>
      <c r="K1259" s="68"/>
    </row>
    <row r="1260" spans="4:11" x14ac:dyDescent="0.25">
      <c r="D1260" s="69" t="s">
        <v>652</v>
      </c>
      <c r="E1260" s="70"/>
      <c r="F1260" s="70"/>
      <c r="G1260" s="67">
        <f>SUMIF(L705:L713, "", K705:K713)</f>
        <v>0</v>
      </c>
      <c r="H1260" s="68"/>
      <c r="I1260" s="68"/>
      <c r="J1260" s="68"/>
      <c r="K1260" s="68"/>
    </row>
    <row r="1261" spans="4:11" x14ac:dyDescent="0.25">
      <c r="D1261" s="69" t="s">
        <v>653</v>
      </c>
      <c r="E1261" s="70"/>
      <c r="F1261" s="70"/>
      <c r="G1261" s="67">
        <f>SUMIF(L736:L743, "", K736:K743)</f>
        <v>0</v>
      </c>
      <c r="H1261" s="68"/>
      <c r="I1261" s="68"/>
      <c r="J1261" s="68"/>
      <c r="K1261" s="68"/>
    </row>
    <row r="1262" spans="4:11" x14ac:dyDescent="0.25">
      <c r="D1262" s="69" t="s">
        <v>654</v>
      </c>
      <c r="E1262" s="70"/>
      <c r="F1262" s="70"/>
      <c r="G1262" s="67">
        <f>SUMIF(L765:L767, "", K765:K767)</f>
        <v>0</v>
      </c>
      <c r="H1262" s="68"/>
      <c r="I1262" s="68"/>
      <c r="J1262" s="68"/>
      <c r="K1262" s="68"/>
    </row>
    <row r="1263" spans="4:11" x14ac:dyDescent="0.25">
      <c r="D1263" s="69" t="s">
        <v>655</v>
      </c>
      <c r="E1263" s="70"/>
      <c r="F1263" s="70"/>
      <c r="G1263" s="67">
        <f>SUMIF(L781:L781, "", K781:K781)</f>
        <v>0</v>
      </c>
      <c r="H1263" s="68"/>
      <c r="I1263" s="68"/>
      <c r="J1263" s="68"/>
      <c r="K1263" s="68"/>
    </row>
    <row r="1264" spans="4:11" x14ac:dyDescent="0.25">
      <c r="D1264" s="69" t="s">
        <v>656</v>
      </c>
      <c r="E1264" s="70"/>
      <c r="F1264" s="70"/>
      <c r="G1264" s="67">
        <f>SUMIF(L796:L805, "", K796:K805)</f>
        <v>0</v>
      </c>
      <c r="H1264" s="68"/>
      <c r="I1264" s="68"/>
      <c r="J1264" s="68"/>
      <c r="K1264" s="68"/>
    </row>
    <row r="1265" spans="4:11" x14ac:dyDescent="0.25">
      <c r="D1265" s="69" t="s">
        <v>657</v>
      </c>
      <c r="E1265" s="70"/>
      <c r="F1265" s="70"/>
      <c r="G1265" s="67">
        <f>0</f>
        <v>0</v>
      </c>
      <c r="H1265" s="68"/>
      <c r="I1265" s="68"/>
      <c r="J1265" s="68"/>
      <c r="K1265" s="68"/>
    </row>
    <row r="1266" spans="4:11" x14ac:dyDescent="0.25">
      <c r="D1266" s="69" t="s">
        <v>658</v>
      </c>
      <c r="E1266" s="70"/>
      <c r="F1266" s="70"/>
      <c r="G1266" s="67">
        <f>0</f>
        <v>0</v>
      </c>
      <c r="H1266" s="68"/>
      <c r="I1266" s="68"/>
      <c r="J1266" s="68"/>
      <c r="K1266" s="68"/>
    </row>
    <row r="1267" spans="4:11" x14ac:dyDescent="0.25">
      <c r="D1267" s="69" t="s">
        <v>659</v>
      </c>
      <c r="E1267" s="70"/>
      <c r="F1267" s="70"/>
      <c r="G1267" s="67">
        <f>SUMIF(L845:L870, "", K845:K870)</f>
        <v>0</v>
      </c>
      <c r="H1267" s="68"/>
      <c r="I1267" s="68"/>
      <c r="J1267" s="68"/>
      <c r="K1267" s="68"/>
    </row>
    <row r="1268" spans="4:11" x14ac:dyDescent="0.25">
      <c r="D1268" s="65" t="s">
        <v>660</v>
      </c>
      <c r="E1268" s="66"/>
      <c r="F1268" s="66"/>
      <c r="G1268" s="64">
        <f>SUMIF(L897:L938, "", K897:K938)</f>
        <v>0</v>
      </c>
      <c r="H1268" s="64"/>
      <c r="I1268" s="64"/>
      <c r="J1268" s="64"/>
      <c r="K1268" s="64"/>
    </row>
    <row r="1269" spans="4:11" x14ac:dyDescent="0.25">
      <c r="D1269" s="69" t="s">
        <v>661</v>
      </c>
      <c r="E1269" s="70"/>
      <c r="F1269" s="70"/>
      <c r="G1269" s="67">
        <f>0</f>
        <v>0</v>
      </c>
      <c r="H1269" s="68"/>
      <c r="I1269" s="68"/>
      <c r="J1269" s="68"/>
      <c r="K1269" s="68"/>
    </row>
    <row r="1270" spans="4:11" x14ac:dyDescent="0.25">
      <c r="D1270" s="69" t="s">
        <v>662</v>
      </c>
      <c r="E1270" s="70"/>
      <c r="F1270" s="70"/>
      <c r="G1270" s="67">
        <f>SUMIF(L897:L897, "", K897:K897)</f>
        <v>0</v>
      </c>
      <c r="H1270" s="68"/>
      <c r="I1270" s="68"/>
      <c r="J1270" s="68"/>
      <c r="K1270" s="68"/>
    </row>
    <row r="1271" spans="4:11" x14ac:dyDescent="0.25">
      <c r="D1271" s="69" t="s">
        <v>663</v>
      </c>
      <c r="E1271" s="70"/>
      <c r="F1271" s="70"/>
      <c r="G1271" s="67">
        <f>SUMIF(L914:L926, "", K914:K926)</f>
        <v>0</v>
      </c>
      <c r="H1271" s="68"/>
      <c r="I1271" s="68"/>
      <c r="J1271" s="68"/>
      <c r="K1271" s="68"/>
    </row>
    <row r="1272" spans="4:11" x14ac:dyDescent="0.25">
      <c r="D1272" s="69" t="s">
        <v>664</v>
      </c>
      <c r="E1272" s="70"/>
      <c r="F1272" s="70"/>
      <c r="G1272" s="67">
        <f>SUMIF(L938:L938, "", K938:K938)</f>
        <v>0</v>
      </c>
      <c r="H1272" s="68"/>
      <c r="I1272" s="68"/>
      <c r="J1272" s="68"/>
      <c r="K1272" s="68"/>
    </row>
    <row r="1273" spans="4:11" x14ac:dyDescent="0.25">
      <c r="D1273" s="65" t="s">
        <v>665</v>
      </c>
      <c r="E1273" s="66"/>
      <c r="F1273" s="66"/>
      <c r="G1273" s="64">
        <f>SUMIF(L994:L1072, "", K994:K1072)</f>
        <v>0</v>
      </c>
      <c r="H1273" s="64"/>
      <c r="I1273" s="64"/>
      <c r="J1273" s="64"/>
      <c r="K1273" s="64"/>
    </row>
    <row r="1274" spans="4:11" x14ac:dyDescent="0.25">
      <c r="D1274" s="69" t="s">
        <v>666</v>
      </c>
      <c r="E1274" s="70"/>
      <c r="F1274" s="70"/>
      <c r="G1274" s="67">
        <f>0</f>
        <v>0</v>
      </c>
      <c r="H1274" s="68"/>
      <c r="I1274" s="68"/>
      <c r="J1274" s="68"/>
      <c r="K1274" s="68"/>
    </row>
    <row r="1275" spans="4:11" x14ac:dyDescent="0.25">
      <c r="D1275" s="69" t="s">
        <v>667</v>
      </c>
      <c r="E1275" s="70"/>
      <c r="F1275" s="70"/>
      <c r="G1275" s="67">
        <f>0</f>
        <v>0</v>
      </c>
      <c r="H1275" s="68"/>
      <c r="I1275" s="68"/>
      <c r="J1275" s="68"/>
      <c r="K1275" s="68"/>
    </row>
    <row r="1276" spans="4:11" x14ac:dyDescent="0.25">
      <c r="D1276" s="69" t="s">
        <v>668</v>
      </c>
      <c r="E1276" s="70"/>
      <c r="F1276" s="70"/>
      <c r="G1276" s="67">
        <f>0</f>
        <v>0</v>
      </c>
      <c r="H1276" s="68"/>
      <c r="I1276" s="68"/>
      <c r="J1276" s="68"/>
      <c r="K1276" s="68"/>
    </row>
    <row r="1277" spans="4:11" x14ac:dyDescent="0.25">
      <c r="D1277" s="69" t="s">
        <v>669</v>
      </c>
      <c r="E1277" s="70"/>
      <c r="F1277" s="70"/>
      <c r="G1277" s="67">
        <f>SUMIF(L994:L1000, "", K994:K1000)</f>
        <v>0</v>
      </c>
      <c r="H1277" s="68"/>
      <c r="I1277" s="68"/>
      <c r="J1277" s="68"/>
      <c r="K1277" s="68"/>
    </row>
    <row r="1278" spans="4:11" x14ac:dyDescent="0.25">
      <c r="D1278" s="69" t="s">
        <v>670</v>
      </c>
      <c r="E1278" s="70"/>
      <c r="F1278" s="70"/>
      <c r="G1278" s="67">
        <f>SUMIF(L1013:L1019, "", K1013:K1019)</f>
        <v>0</v>
      </c>
      <c r="H1278" s="68"/>
      <c r="I1278" s="68"/>
      <c r="J1278" s="68"/>
      <c r="K1278" s="68"/>
    </row>
    <row r="1279" spans="4:11" x14ac:dyDescent="0.25">
      <c r="D1279" s="69" t="s">
        <v>671</v>
      </c>
      <c r="E1279" s="70"/>
      <c r="F1279" s="70"/>
      <c r="G1279" s="67">
        <f>SUMIF(L1030:L1033, "", K1030:K1033)</f>
        <v>0</v>
      </c>
      <c r="H1279" s="68"/>
      <c r="I1279" s="68"/>
      <c r="J1279" s="68"/>
      <c r="K1279" s="68"/>
    </row>
    <row r="1280" spans="4:11" x14ac:dyDescent="0.25">
      <c r="D1280" s="69" t="s">
        <v>672</v>
      </c>
      <c r="E1280" s="70"/>
      <c r="F1280" s="70"/>
      <c r="G1280" s="67">
        <f>SUMIF(L1044:L1047, "", K1044:K1047)</f>
        <v>0</v>
      </c>
      <c r="H1280" s="68"/>
      <c r="I1280" s="68"/>
      <c r="J1280" s="68"/>
      <c r="K1280" s="68"/>
    </row>
    <row r="1281" spans="1:11" x14ac:dyDescent="0.25">
      <c r="D1281" s="69" t="s">
        <v>673</v>
      </c>
      <c r="E1281" s="70"/>
      <c r="F1281" s="70"/>
      <c r="G1281" s="67">
        <f>SUMIF(L1058:L1061, "", K1058:K1061)</f>
        <v>0</v>
      </c>
      <c r="H1281" s="68"/>
      <c r="I1281" s="68"/>
      <c r="J1281" s="68"/>
      <c r="K1281" s="68"/>
    </row>
    <row r="1282" spans="1:11" x14ac:dyDescent="0.25">
      <c r="D1282" s="69" t="s">
        <v>674</v>
      </c>
      <c r="E1282" s="70"/>
      <c r="F1282" s="70"/>
      <c r="G1282" s="67">
        <f>SUMIF(L1072:L1072, "", K1072:K1072)</f>
        <v>0</v>
      </c>
      <c r="H1282" s="68"/>
      <c r="I1282" s="68"/>
      <c r="J1282" s="68"/>
      <c r="K1282" s="68"/>
    </row>
    <row r="1283" spans="1:11" x14ac:dyDescent="0.25">
      <c r="D1283" s="65" t="s">
        <v>675</v>
      </c>
      <c r="E1283" s="66"/>
      <c r="F1283" s="66"/>
      <c r="G1283" s="64">
        <f>SUMIF(L1090:L1138, "", K1090:K1138)</f>
        <v>0</v>
      </c>
      <c r="H1283" s="64"/>
      <c r="I1283" s="64"/>
      <c r="J1283" s="64"/>
      <c r="K1283" s="64"/>
    </row>
    <row r="1284" spans="1:11" x14ac:dyDescent="0.25">
      <c r="D1284" s="69" t="s">
        <v>676</v>
      </c>
      <c r="E1284" s="70"/>
      <c r="F1284" s="70"/>
      <c r="G1284" s="67">
        <f>SUMIF(L1090:L1090, "", K1090:K1090)</f>
        <v>0</v>
      </c>
      <c r="H1284" s="68"/>
      <c r="I1284" s="68"/>
      <c r="J1284" s="68"/>
      <c r="K1284" s="68"/>
    </row>
    <row r="1285" spans="1:11" x14ac:dyDescent="0.25">
      <c r="D1285" s="69" t="s">
        <v>677</v>
      </c>
      <c r="E1285" s="70"/>
      <c r="F1285" s="70"/>
      <c r="G1285" s="67">
        <f>SUMIF(L1102:L1123, "", K1102:K1123)</f>
        <v>0</v>
      </c>
      <c r="H1285" s="68"/>
      <c r="I1285" s="68"/>
      <c r="J1285" s="68"/>
      <c r="K1285" s="68"/>
    </row>
    <row r="1286" spans="1:11" x14ac:dyDescent="0.25">
      <c r="D1286" s="69" t="s">
        <v>678</v>
      </c>
      <c r="E1286" s="70"/>
      <c r="F1286" s="70"/>
      <c r="G1286" s="67">
        <f>SUMIF(L1136:L1138, "", K1136:K1138)</f>
        <v>0</v>
      </c>
      <c r="H1286" s="68"/>
      <c r="I1286" s="68"/>
      <c r="J1286" s="68"/>
      <c r="K1286" s="68"/>
    </row>
    <row r="1287" spans="1:11" x14ac:dyDescent="0.25">
      <c r="D1287" s="65" t="s">
        <v>679</v>
      </c>
      <c r="E1287" s="66"/>
      <c r="F1287" s="66"/>
      <c r="G1287" s="64">
        <f>SUMIF(L1158:L1172, "", K1158:K1172)</f>
        <v>0</v>
      </c>
      <c r="H1287" s="64"/>
      <c r="I1287" s="64"/>
      <c r="J1287" s="64"/>
      <c r="K1287" s="64"/>
    </row>
    <row r="1288" spans="1:11" x14ac:dyDescent="0.25">
      <c r="D1288" s="69" t="s">
        <v>680</v>
      </c>
      <c r="E1288" s="70"/>
      <c r="F1288" s="70"/>
      <c r="G1288" s="67">
        <f>SUMIF(L1158:L1161, "", K1158:K1161)</f>
        <v>0</v>
      </c>
      <c r="H1288" s="68"/>
      <c r="I1288" s="68"/>
      <c r="J1288" s="68"/>
      <c r="K1288" s="68"/>
    </row>
    <row r="1289" spans="1:11" x14ac:dyDescent="0.25">
      <c r="D1289" s="69" t="s">
        <v>681</v>
      </c>
      <c r="E1289" s="70"/>
      <c r="F1289" s="70"/>
      <c r="G1289" s="67">
        <f>SUMIF(L1172:L1172, "", K1172:K1172)</f>
        <v>0</v>
      </c>
      <c r="H1289" s="68"/>
      <c r="I1289" s="68"/>
      <c r="J1289" s="68"/>
      <c r="K1289" s="68"/>
    </row>
    <row r="1290" spans="1:11" x14ac:dyDescent="0.25">
      <c r="D1290" s="65" t="s">
        <v>682</v>
      </c>
      <c r="E1290" s="66"/>
      <c r="F1290" s="66"/>
      <c r="G1290" s="64">
        <f>SUMIF(L1191:L1214, "", K1191:K1214)</f>
        <v>0</v>
      </c>
      <c r="H1290" s="64"/>
      <c r="I1290" s="64"/>
      <c r="J1290" s="64"/>
      <c r="K1290" s="64"/>
    </row>
    <row r="1291" spans="1:11" x14ac:dyDescent="0.25">
      <c r="D1291" s="69" t="s">
        <v>683</v>
      </c>
      <c r="E1291" s="70"/>
      <c r="F1291" s="70"/>
      <c r="G1291" s="67">
        <f>SUMIF(L1191:L1191, "", K1191:K1191)</f>
        <v>0</v>
      </c>
      <c r="H1291" s="68"/>
      <c r="I1291" s="68"/>
      <c r="J1291" s="68"/>
      <c r="K1291" s="68"/>
    </row>
    <row r="1292" spans="1:11" x14ac:dyDescent="0.25">
      <c r="D1292" s="69" t="s">
        <v>684</v>
      </c>
      <c r="E1292" s="70"/>
      <c r="F1292" s="70"/>
      <c r="G1292" s="67">
        <f>SUMIF(L1202:L1202, "", K1202:K1202)</f>
        <v>0</v>
      </c>
      <c r="H1292" s="68"/>
      <c r="I1292" s="68"/>
      <c r="J1292" s="68"/>
      <c r="K1292" s="68"/>
    </row>
    <row r="1293" spans="1:11" ht="24" customHeight="1" x14ac:dyDescent="0.25">
      <c r="D1293" s="69" t="s">
        <v>685</v>
      </c>
      <c r="E1293" s="70"/>
      <c r="F1293" s="70"/>
      <c r="G1293" s="67">
        <f>SUMIF(L1214:L1214, "", K1214:K1214)</f>
        <v>0</v>
      </c>
      <c r="H1293" s="68"/>
      <c r="I1293" s="68"/>
      <c r="J1293" s="68"/>
      <c r="K1293" s="68"/>
    </row>
    <row r="1294" spans="1:11" x14ac:dyDescent="0.25">
      <c r="D1294" s="71" t="s">
        <v>686</v>
      </c>
      <c r="E1294" s="72"/>
      <c r="F1294" s="72"/>
      <c r="G1294" s="24"/>
      <c r="H1294" s="24"/>
      <c r="I1294" s="24"/>
      <c r="J1294" s="24"/>
      <c r="K1294" s="25"/>
    </row>
    <row r="1295" spans="1:11" x14ac:dyDescent="0.25">
      <c r="D1295" s="73"/>
      <c r="E1295" s="74"/>
      <c r="F1295" s="74"/>
      <c r="G1295" s="74"/>
      <c r="H1295" s="74"/>
      <c r="I1295" s="74"/>
      <c r="J1295" s="74"/>
      <c r="K1295" s="75"/>
    </row>
    <row r="1296" spans="1:11" x14ac:dyDescent="0.25">
      <c r="A1296" s="20"/>
      <c r="D1296" s="76" t="s">
        <v>47</v>
      </c>
      <c r="E1296" s="39"/>
      <c r="F1296" s="39"/>
      <c r="G1296" s="77">
        <f>SUMIF(L5:L1228, IF(L4="","",L4), K5:K1228)</f>
        <v>0</v>
      </c>
      <c r="H1296" s="78"/>
      <c r="I1296" s="78"/>
      <c r="J1296" s="78"/>
      <c r="K1296" s="79"/>
    </row>
    <row r="1297" spans="1:11" x14ac:dyDescent="0.25">
      <c r="A1297" s="20"/>
      <c r="D1297" s="76" t="s">
        <v>48</v>
      </c>
      <c r="E1297" s="39"/>
      <c r="F1297" s="39"/>
      <c r="G1297" s="77">
        <f>ROUND(SUMIF(L5:L1228, IF(L4="","",L4), K5:K1228) * 0.2, 2)</f>
        <v>0</v>
      </c>
      <c r="H1297" s="78"/>
      <c r="I1297" s="78"/>
      <c r="J1297" s="78"/>
      <c r="K1297" s="79"/>
    </row>
    <row r="1298" spans="1:11" x14ac:dyDescent="0.25">
      <c r="D1298" s="80" t="s">
        <v>49</v>
      </c>
      <c r="E1298" s="81"/>
      <c r="F1298" s="81"/>
      <c r="G1298" s="82">
        <f>SUM(G1296:G1297)</f>
        <v>0</v>
      </c>
      <c r="H1298" s="83"/>
      <c r="I1298" s="83"/>
      <c r="J1298" s="83"/>
      <c r="K1298" s="84"/>
    </row>
    <row r="1299" spans="1:11" x14ac:dyDescent="0.25">
      <c r="D1299" s="70"/>
      <c r="E1299" s="39"/>
      <c r="F1299" s="39"/>
      <c r="G1299" s="39"/>
      <c r="H1299" s="39"/>
      <c r="I1299" s="39"/>
      <c r="J1299" s="39"/>
      <c r="K1299" s="39"/>
    </row>
    <row r="1300" spans="1:11" x14ac:dyDescent="0.25">
      <c r="D1300" s="85" t="s">
        <v>687</v>
      </c>
      <c r="E1300" s="85"/>
      <c r="F1300" s="85"/>
      <c r="G1300" s="85"/>
      <c r="H1300" s="85"/>
      <c r="I1300" s="85"/>
      <c r="J1300" s="85"/>
      <c r="K1300" s="85"/>
    </row>
    <row r="1301" spans="1:11" x14ac:dyDescent="0.25">
      <c r="D1301" s="86" t="str">
        <f>IF(Paramètres!AA2&lt;&gt;"",Paramètres!AA2,"")</f>
        <v xml:space="preserve">Zéro Euro </v>
      </c>
      <c r="E1301" s="86"/>
      <c r="F1301" s="86"/>
      <c r="G1301" s="86"/>
      <c r="H1301" s="86"/>
      <c r="I1301" s="86"/>
      <c r="J1301" s="86"/>
      <c r="K1301" s="86"/>
    </row>
    <row r="1302" spans="1:11" x14ac:dyDescent="0.25">
      <c r="D1302" s="86"/>
      <c r="E1302" s="86"/>
      <c r="F1302" s="86"/>
      <c r="G1302" s="86"/>
      <c r="H1302" s="86"/>
      <c r="I1302" s="86"/>
      <c r="J1302" s="86"/>
      <c r="K1302" s="86"/>
    </row>
    <row r="1303" spans="1:11" ht="56.65" customHeight="1" x14ac:dyDescent="0.25">
      <c r="G1303" s="87" t="s">
        <v>688</v>
      </c>
      <c r="H1303" s="87"/>
      <c r="I1303" s="87"/>
      <c r="J1303" s="87"/>
      <c r="K1303" s="87"/>
    </row>
    <row r="1305" spans="1:11" x14ac:dyDescent="0.25">
      <c r="D1305" s="88" t="s">
        <v>689</v>
      </c>
      <c r="E1305" s="88"/>
      <c r="G1305" s="88" t="s">
        <v>690</v>
      </c>
      <c r="H1305" s="88"/>
      <c r="I1305" s="88"/>
      <c r="J1305" s="88"/>
      <c r="K1305" s="88"/>
    </row>
    <row r="1306" spans="1:11" ht="85.15" customHeight="1" x14ac:dyDescent="0.25">
      <c r="D1306" s="88"/>
      <c r="E1306" s="88"/>
      <c r="G1306" s="88"/>
      <c r="H1306" s="88"/>
      <c r="I1306" s="88"/>
      <c r="J1306" s="88"/>
      <c r="K1306" s="88"/>
    </row>
    <row r="1307" spans="1:11" x14ac:dyDescent="0.25">
      <c r="D1307" s="89" t="s">
        <v>691</v>
      </c>
      <c r="E1307" s="89"/>
      <c r="F1307" s="89"/>
      <c r="G1307" s="89"/>
      <c r="H1307" s="89"/>
      <c r="I1307" s="89"/>
      <c r="J1307" s="89"/>
      <c r="K1307" s="89"/>
    </row>
  </sheetData>
  <sheetProtection password="E95E" sheet="1" objects="1" selectLockedCells="1"/>
  <mergeCells count="1137">
    <mergeCell ref="D1300:K1300"/>
    <mergeCell ref="D1301:K1301"/>
    <mergeCell ref="D1302:K1302"/>
    <mergeCell ref="G1303:K1303"/>
    <mergeCell ref="D1305:E1306"/>
    <mergeCell ref="G1305:K1306"/>
    <mergeCell ref="D1307:K1307"/>
    <mergeCell ref="G1290:K1290"/>
    <mergeCell ref="D1290:F1290"/>
    <mergeCell ref="G1291:K1291"/>
    <mergeCell ref="D1291:F1291"/>
    <mergeCell ref="G1292:K1292"/>
    <mergeCell ref="D1292:F1292"/>
    <mergeCell ref="G1293:K1293"/>
    <mergeCell ref="D1293:F1293"/>
    <mergeCell ref="D1294:F1294"/>
    <mergeCell ref="D1295:K1295"/>
    <mergeCell ref="D1296:F1296"/>
    <mergeCell ref="G1296:K1296"/>
    <mergeCell ref="D1297:F1297"/>
    <mergeCell ref="G1297:K1297"/>
    <mergeCell ref="D1298:F1298"/>
    <mergeCell ref="G1298:K1298"/>
    <mergeCell ref="D1299:K1299"/>
    <mergeCell ref="G1281:K1281"/>
    <mergeCell ref="D1281:F1281"/>
    <mergeCell ref="G1282:K1282"/>
    <mergeCell ref="D1282:F1282"/>
    <mergeCell ref="G1283:K1283"/>
    <mergeCell ref="D1283:F1283"/>
    <mergeCell ref="G1284:K1284"/>
    <mergeCell ref="D1284:F1284"/>
    <mergeCell ref="G1285:K1285"/>
    <mergeCell ref="D1285:F1285"/>
    <mergeCell ref="G1286:K1286"/>
    <mergeCell ref="D1286:F1286"/>
    <mergeCell ref="G1287:K1287"/>
    <mergeCell ref="D1287:F1287"/>
    <mergeCell ref="G1288:K1288"/>
    <mergeCell ref="D1288:F1288"/>
    <mergeCell ref="G1289:K1289"/>
    <mergeCell ref="D1289:F1289"/>
    <mergeCell ref="G1272:K1272"/>
    <mergeCell ref="D1272:F1272"/>
    <mergeCell ref="G1273:K1273"/>
    <mergeCell ref="D1273:F1273"/>
    <mergeCell ref="G1274:K1274"/>
    <mergeCell ref="D1274:F1274"/>
    <mergeCell ref="G1275:K1275"/>
    <mergeCell ref="D1275:F1275"/>
    <mergeCell ref="G1276:K1276"/>
    <mergeCell ref="D1276:F1276"/>
    <mergeCell ref="G1277:K1277"/>
    <mergeCell ref="D1277:F1277"/>
    <mergeCell ref="G1278:K1278"/>
    <mergeCell ref="D1278:F1278"/>
    <mergeCell ref="G1279:K1279"/>
    <mergeCell ref="D1279:F1279"/>
    <mergeCell ref="G1280:K1280"/>
    <mergeCell ref="D1280:F1280"/>
    <mergeCell ref="G1263:K1263"/>
    <mergeCell ref="D1263:F1263"/>
    <mergeCell ref="G1264:K1264"/>
    <mergeCell ref="D1264:F1264"/>
    <mergeCell ref="G1265:K1265"/>
    <mergeCell ref="D1265:F1265"/>
    <mergeCell ref="G1266:K1266"/>
    <mergeCell ref="D1266:F1266"/>
    <mergeCell ref="G1267:K1267"/>
    <mergeCell ref="D1267:F1267"/>
    <mergeCell ref="G1268:K1268"/>
    <mergeCell ref="D1268:F1268"/>
    <mergeCell ref="G1269:K1269"/>
    <mergeCell ref="D1269:F1269"/>
    <mergeCell ref="G1270:K1270"/>
    <mergeCell ref="D1270:F1270"/>
    <mergeCell ref="G1271:K1271"/>
    <mergeCell ref="D1271:F1271"/>
    <mergeCell ref="G1254:K1254"/>
    <mergeCell ref="D1254:F1254"/>
    <mergeCell ref="G1255:K1255"/>
    <mergeCell ref="D1255:F1255"/>
    <mergeCell ref="G1256:K1256"/>
    <mergeCell ref="D1256:F1256"/>
    <mergeCell ref="G1257:K1257"/>
    <mergeCell ref="D1257:F1257"/>
    <mergeCell ref="G1258:K1258"/>
    <mergeCell ref="D1258:F1258"/>
    <mergeCell ref="G1259:K1259"/>
    <mergeCell ref="D1259:F1259"/>
    <mergeCell ref="G1260:K1260"/>
    <mergeCell ref="D1260:F1260"/>
    <mergeCell ref="G1261:K1261"/>
    <mergeCell ref="D1261:F1261"/>
    <mergeCell ref="G1262:K1262"/>
    <mergeCell ref="D1262:F1262"/>
    <mergeCell ref="G1245:K1245"/>
    <mergeCell ref="D1245:F1245"/>
    <mergeCell ref="G1246:K1246"/>
    <mergeCell ref="D1246:F1246"/>
    <mergeCell ref="G1247:K1247"/>
    <mergeCell ref="D1247:F1247"/>
    <mergeCell ref="G1248:K1248"/>
    <mergeCell ref="D1248:F1248"/>
    <mergeCell ref="G1249:K1249"/>
    <mergeCell ref="D1249:F1249"/>
    <mergeCell ref="G1250:K1250"/>
    <mergeCell ref="D1250:F1250"/>
    <mergeCell ref="G1251:K1251"/>
    <mergeCell ref="D1251:F1251"/>
    <mergeCell ref="G1252:K1252"/>
    <mergeCell ref="D1252:F1252"/>
    <mergeCell ref="G1253:K1253"/>
    <mergeCell ref="D1253:F1253"/>
    <mergeCell ref="G1236:K1236"/>
    <mergeCell ref="D1236:F1236"/>
    <mergeCell ref="G1237:K1237"/>
    <mergeCell ref="D1237:F1237"/>
    <mergeCell ref="G1238:K1238"/>
    <mergeCell ref="D1238:F1238"/>
    <mergeCell ref="G1239:K1239"/>
    <mergeCell ref="D1239:F1239"/>
    <mergeCell ref="G1240:K1240"/>
    <mergeCell ref="D1240:F1240"/>
    <mergeCell ref="G1241:K1241"/>
    <mergeCell ref="D1241:F1241"/>
    <mergeCell ref="G1242:K1242"/>
    <mergeCell ref="D1242:F1242"/>
    <mergeCell ref="G1243:K1243"/>
    <mergeCell ref="D1243:F1243"/>
    <mergeCell ref="G1244:K1244"/>
    <mergeCell ref="D1244:F1244"/>
    <mergeCell ref="G1225:K1225"/>
    <mergeCell ref="D1225:F1225"/>
    <mergeCell ref="G1226:K1226"/>
    <mergeCell ref="D1226:F1226"/>
    <mergeCell ref="G1227:K1227"/>
    <mergeCell ref="D1227:F1227"/>
    <mergeCell ref="D1228:K1228"/>
    <mergeCell ref="D1230:K1230"/>
    <mergeCell ref="G1231:K1231"/>
    <mergeCell ref="D1231:F1231"/>
    <mergeCell ref="G1232:K1232"/>
    <mergeCell ref="D1232:F1232"/>
    <mergeCell ref="G1233:K1233"/>
    <mergeCell ref="D1233:F1233"/>
    <mergeCell ref="G1234:K1234"/>
    <mergeCell ref="D1234:F1234"/>
    <mergeCell ref="G1235:K1235"/>
    <mergeCell ref="D1235:F1235"/>
    <mergeCell ref="D1210:F1210"/>
    <mergeCell ref="D1214:F1214"/>
    <mergeCell ref="D1216:F1216"/>
    <mergeCell ref="G1217:K1217"/>
    <mergeCell ref="D1217:F1217"/>
    <mergeCell ref="G1218:K1218"/>
    <mergeCell ref="D1218:F1218"/>
    <mergeCell ref="G1219:K1219"/>
    <mergeCell ref="D1219:F1219"/>
    <mergeCell ref="G1220:K1220"/>
    <mergeCell ref="D1220:F1220"/>
    <mergeCell ref="G1221:K1221"/>
    <mergeCell ref="D1221:F1221"/>
    <mergeCell ref="D1222:F1222"/>
    <mergeCell ref="G1223:K1223"/>
    <mergeCell ref="D1223:F1223"/>
    <mergeCell ref="G1224:K1224"/>
    <mergeCell ref="D1224:F1224"/>
    <mergeCell ref="G1197:K1197"/>
    <mergeCell ref="D1197:F1197"/>
    <mergeCell ref="G1198:K1198"/>
    <mergeCell ref="D1198:F1198"/>
    <mergeCell ref="D1199:F1199"/>
    <mergeCell ref="D1202:F1202"/>
    <mergeCell ref="D1204:F1204"/>
    <mergeCell ref="G1205:K1205"/>
    <mergeCell ref="D1205:F1205"/>
    <mergeCell ref="G1206:K1206"/>
    <mergeCell ref="D1206:F1206"/>
    <mergeCell ref="G1207:K1207"/>
    <mergeCell ref="D1207:F1207"/>
    <mergeCell ref="G1208:K1208"/>
    <mergeCell ref="D1208:F1208"/>
    <mergeCell ref="G1209:K1209"/>
    <mergeCell ref="D1209:F1209"/>
    <mergeCell ref="G1183:K1183"/>
    <mergeCell ref="D1183:F1183"/>
    <mergeCell ref="G1184:K1184"/>
    <mergeCell ref="D1184:F1184"/>
    <mergeCell ref="G1185:K1185"/>
    <mergeCell ref="D1185:F1185"/>
    <mergeCell ref="G1186:K1186"/>
    <mergeCell ref="D1186:F1186"/>
    <mergeCell ref="D1187:F1187"/>
    <mergeCell ref="D1188:F1188"/>
    <mergeCell ref="D1191:F1191"/>
    <mergeCell ref="D1193:F1193"/>
    <mergeCell ref="G1194:K1194"/>
    <mergeCell ref="D1194:F1194"/>
    <mergeCell ref="G1195:K1195"/>
    <mergeCell ref="D1195:F1195"/>
    <mergeCell ref="G1196:K1196"/>
    <mergeCell ref="D1196:F1196"/>
    <mergeCell ref="G1168:K1168"/>
    <mergeCell ref="D1168:F1168"/>
    <mergeCell ref="D1169:F1169"/>
    <mergeCell ref="D1172:F1172"/>
    <mergeCell ref="D1175:F1175"/>
    <mergeCell ref="G1176:K1176"/>
    <mergeCell ref="D1176:F1176"/>
    <mergeCell ref="G1177:K1177"/>
    <mergeCell ref="D1177:F1177"/>
    <mergeCell ref="G1178:K1178"/>
    <mergeCell ref="D1178:F1178"/>
    <mergeCell ref="G1179:K1179"/>
    <mergeCell ref="D1179:F1179"/>
    <mergeCell ref="G1180:K1180"/>
    <mergeCell ref="D1180:F1180"/>
    <mergeCell ref="D1181:F1181"/>
    <mergeCell ref="G1182:K1182"/>
    <mergeCell ref="D1182:F1182"/>
    <mergeCell ref="G1151:K1151"/>
    <mergeCell ref="D1151:F1151"/>
    <mergeCell ref="G1152:K1152"/>
    <mergeCell ref="D1152:F1152"/>
    <mergeCell ref="D1153:F1153"/>
    <mergeCell ref="D1155:F1155"/>
    <mergeCell ref="D1158:F1158"/>
    <mergeCell ref="D1161:F1161"/>
    <mergeCell ref="D1163:F1163"/>
    <mergeCell ref="G1164:K1164"/>
    <mergeCell ref="D1164:F1164"/>
    <mergeCell ref="G1165:K1165"/>
    <mergeCell ref="D1165:F1165"/>
    <mergeCell ref="G1166:K1166"/>
    <mergeCell ref="D1166:F1166"/>
    <mergeCell ref="G1167:K1167"/>
    <mergeCell ref="D1167:F1167"/>
    <mergeCell ref="D1141:F1141"/>
    <mergeCell ref="G1142:K1142"/>
    <mergeCell ref="D1142:F1142"/>
    <mergeCell ref="G1143:K1143"/>
    <mergeCell ref="D1143:F1143"/>
    <mergeCell ref="G1144:K1144"/>
    <mergeCell ref="D1144:F1144"/>
    <mergeCell ref="G1145:K1145"/>
    <mergeCell ref="D1145:F1145"/>
    <mergeCell ref="G1146:K1146"/>
    <mergeCell ref="D1146:F1146"/>
    <mergeCell ref="D1147:F1147"/>
    <mergeCell ref="G1148:K1148"/>
    <mergeCell ref="D1148:F1148"/>
    <mergeCell ref="G1149:K1149"/>
    <mergeCell ref="D1149:F1149"/>
    <mergeCell ref="G1150:K1150"/>
    <mergeCell ref="D1150:F1150"/>
    <mergeCell ref="D1120:F1120"/>
    <mergeCell ref="D1123:F1123"/>
    <mergeCell ref="D1126:F1126"/>
    <mergeCell ref="G1127:K1127"/>
    <mergeCell ref="D1127:F1127"/>
    <mergeCell ref="G1128:K1128"/>
    <mergeCell ref="D1128:F1128"/>
    <mergeCell ref="G1129:K1129"/>
    <mergeCell ref="D1129:F1129"/>
    <mergeCell ref="G1130:K1130"/>
    <mergeCell ref="D1130:F1130"/>
    <mergeCell ref="G1131:K1131"/>
    <mergeCell ref="D1131:F1131"/>
    <mergeCell ref="D1132:F1132"/>
    <mergeCell ref="D1133:F1133"/>
    <mergeCell ref="D1136:F1136"/>
    <mergeCell ref="D1138:F1138"/>
    <mergeCell ref="G1094:K1094"/>
    <mergeCell ref="D1094:F1094"/>
    <mergeCell ref="G1095:K1095"/>
    <mergeCell ref="D1095:F1095"/>
    <mergeCell ref="G1096:K1096"/>
    <mergeCell ref="D1096:F1096"/>
    <mergeCell ref="G1097:K1097"/>
    <mergeCell ref="D1097:F1097"/>
    <mergeCell ref="D1098:F1098"/>
    <mergeCell ref="D1099:F1099"/>
    <mergeCell ref="D1102:F1102"/>
    <mergeCell ref="D1105:F1105"/>
    <mergeCell ref="D1107:F1107"/>
    <mergeCell ref="D1109:F1109"/>
    <mergeCell ref="D1111:F1111"/>
    <mergeCell ref="D1114:F1114"/>
    <mergeCell ref="D1117:F1117"/>
    <mergeCell ref="D1080:F1080"/>
    <mergeCell ref="G1081:K1081"/>
    <mergeCell ref="D1081:F1081"/>
    <mergeCell ref="G1082:K1082"/>
    <mergeCell ref="D1082:F1082"/>
    <mergeCell ref="G1083:K1083"/>
    <mergeCell ref="D1083:F1083"/>
    <mergeCell ref="G1084:K1084"/>
    <mergeCell ref="D1084:F1084"/>
    <mergeCell ref="G1085:K1085"/>
    <mergeCell ref="D1085:F1085"/>
    <mergeCell ref="D1086:F1086"/>
    <mergeCell ref="D1087:F1087"/>
    <mergeCell ref="D1090:F1090"/>
    <mergeCell ref="D1092:F1092"/>
    <mergeCell ref="G1093:K1093"/>
    <mergeCell ref="D1093:F1093"/>
    <mergeCell ref="G1067:K1067"/>
    <mergeCell ref="D1067:F1067"/>
    <mergeCell ref="G1068:K1068"/>
    <mergeCell ref="D1068:F1068"/>
    <mergeCell ref="D1069:F1069"/>
    <mergeCell ref="D1072:F1072"/>
    <mergeCell ref="D1074:F1074"/>
    <mergeCell ref="G1075:K1075"/>
    <mergeCell ref="D1075:F1075"/>
    <mergeCell ref="G1076:K1076"/>
    <mergeCell ref="D1076:F1076"/>
    <mergeCell ref="G1077:K1077"/>
    <mergeCell ref="D1077:F1077"/>
    <mergeCell ref="G1078:K1078"/>
    <mergeCell ref="D1078:F1078"/>
    <mergeCell ref="G1079:K1079"/>
    <mergeCell ref="D1079:F1079"/>
    <mergeCell ref="G1051:K1051"/>
    <mergeCell ref="D1051:F1051"/>
    <mergeCell ref="G1052:K1052"/>
    <mergeCell ref="D1052:F1052"/>
    <mergeCell ref="G1053:K1053"/>
    <mergeCell ref="D1053:F1053"/>
    <mergeCell ref="G1054:K1054"/>
    <mergeCell ref="D1054:F1054"/>
    <mergeCell ref="D1055:F1055"/>
    <mergeCell ref="D1058:F1058"/>
    <mergeCell ref="D1061:F1061"/>
    <mergeCell ref="D1063:F1063"/>
    <mergeCell ref="G1064:K1064"/>
    <mergeCell ref="D1064:F1064"/>
    <mergeCell ref="G1065:K1065"/>
    <mergeCell ref="D1065:F1065"/>
    <mergeCell ref="G1066:K1066"/>
    <mergeCell ref="D1066:F1066"/>
    <mergeCell ref="D1035:F1035"/>
    <mergeCell ref="G1036:K1036"/>
    <mergeCell ref="D1036:F1036"/>
    <mergeCell ref="G1037:K1037"/>
    <mergeCell ref="D1037:F1037"/>
    <mergeCell ref="G1038:K1038"/>
    <mergeCell ref="D1038:F1038"/>
    <mergeCell ref="G1039:K1039"/>
    <mergeCell ref="D1039:F1039"/>
    <mergeCell ref="G1040:K1040"/>
    <mergeCell ref="D1040:F1040"/>
    <mergeCell ref="D1041:F1041"/>
    <mergeCell ref="D1044:F1044"/>
    <mergeCell ref="D1047:F1047"/>
    <mergeCell ref="D1049:F1049"/>
    <mergeCell ref="G1050:K1050"/>
    <mergeCell ref="D1050:F1050"/>
    <mergeCell ref="D1013:F1013"/>
    <mergeCell ref="D1016:F1016"/>
    <mergeCell ref="D1019:F1019"/>
    <mergeCell ref="D1021:F1021"/>
    <mergeCell ref="G1022:K1022"/>
    <mergeCell ref="D1022:F1022"/>
    <mergeCell ref="G1023:K1023"/>
    <mergeCell ref="D1023:F1023"/>
    <mergeCell ref="G1024:K1024"/>
    <mergeCell ref="D1024:F1024"/>
    <mergeCell ref="G1025:K1025"/>
    <mergeCell ref="D1025:F1025"/>
    <mergeCell ref="G1026:K1026"/>
    <mergeCell ref="D1026:F1026"/>
    <mergeCell ref="D1027:F1027"/>
    <mergeCell ref="D1030:F1030"/>
    <mergeCell ref="D1033:F1033"/>
    <mergeCell ref="D990:F990"/>
    <mergeCell ref="D994:F994"/>
    <mergeCell ref="D996:F996"/>
    <mergeCell ref="D998:F998"/>
    <mergeCell ref="D1000:F1000"/>
    <mergeCell ref="D1003:F1003"/>
    <mergeCell ref="G1004:K1004"/>
    <mergeCell ref="D1004:F1004"/>
    <mergeCell ref="G1005:K1005"/>
    <mergeCell ref="D1005:F1005"/>
    <mergeCell ref="G1006:K1006"/>
    <mergeCell ref="D1006:F1006"/>
    <mergeCell ref="G1007:K1007"/>
    <mergeCell ref="D1007:F1007"/>
    <mergeCell ref="G1008:K1008"/>
    <mergeCell ref="D1008:F1008"/>
    <mergeCell ref="D1009:F1009"/>
    <mergeCell ref="G977:K977"/>
    <mergeCell ref="D977:F977"/>
    <mergeCell ref="G978:K978"/>
    <mergeCell ref="D978:F978"/>
    <mergeCell ref="D979:F979"/>
    <mergeCell ref="D982:F982"/>
    <mergeCell ref="D984:F984"/>
    <mergeCell ref="G985:K985"/>
    <mergeCell ref="D985:F985"/>
    <mergeCell ref="G986:K986"/>
    <mergeCell ref="D986:F986"/>
    <mergeCell ref="G987:K987"/>
    <mergeCell ref="D987:F987"/>
    <mergeCell ref="G988:K988"/>
    <mergeCell ref="D988:F988"/>
    <mergeCell ref="G989:K989"/>
    <mergeCell ref="D989:F989"/>
    <mergeCell ref="G963:K963"/>
    <mergeCell ref="D963:F963"/>
    <mergeCell ref="G964:K964"/>
    <mergeCell ref="D964:F964"/>
    <mergeCell ref="G965:K965"/>
    <mergeCell ref="D965:F965"/>
    <mergeCell ref="G966:K966"/>
    <mergeCell ref="D966:F966"/>
    <mergeCell ref="D967:F967"/>
    <mergeCell ref="D971:F971"/>
    <mergeCell ref="D973:F973"/>
    <mergeCell ref="G974:K974"/>
    <mergeCell ref="D974:F974"/>
    <mergeCell ref="G975:K975"/>
    <mergeCell ref="D975:F975"/>
    <mergeCell ref="G976:K976"/>
    <mergeCell ref="D976:F976"/>
    <mergeCell ref="D946:F946"/>
    <mergeCell ref="G947:K947"/>
    <mergeCell ref="D947:F947"/>
    <mergeCell ref="G948:K948"/>
    <mergeCell ref="D948:F948"/>
    <mergeCell ref="G949:K949"/>
    <mergeCell ref="D949:F949"/>
    <mergeCell ref="G950:K950"/>
    <mergeCell ref="D950:F950"/>
    <mergeCell ref="G951:K951"/>
    <mergeCell ref="D951:F951"/>
    <mergeCell ref="D952:F952"/>
    <mergeCell ref="D955:F955"/>
    <mergeCell ref="D959:F959"/>
    <mergeCell ref="D961:F961"/>
    <mergeCell ref="G962:K962"/>
    <mergeCell ref="D962:F962"/>
    <mergeCell ref="G933:K933"/>
    <mergeCell ref="D933:F933"/>
    <mergeCell ref="G934:K934"/>
    <mergeCell ref="D934:F934"/>
    <mergeCell ref="D935:F935"/>
    <mergeCell ref="D938:F938"/>
    <mergeCell ref="D940:F940"/>
    <mergeCell ref="G941:K941"/>
    <mergeCell ref="D941:F941"/>
    <mergeCell ref="G942:K942"/>
    <mergeCell ref="D942:F942"/>
    <mergeCell ref="G943:K943"/>
    <mergeCell ref="D943:F943"/>
    <mergeCell ref="G944:K944"/>
    <mergeCell ref="D944:F944"/>
    <mergeCell ref="G945:K945"/>
    <mergeCell ref="D945:F945"/>
    <mergeCell ref="G908:K908"/>
    <mergeCell ref="D908:F908"/>
    <mergeCell ref="G909:K909"/>
    <mergeCell ref="D909:F909"/>
    <mergeCell ref="D910:F910"/>
    <mergeCell ref="D914:F914"/>
    <mergeCell ref="D917:F917"/>
    <mergeCell ref="D920:F920"/>
    <mergeCell ref="D923:F923"/>
    <mergeCell ref="D926:F926"/>
    <mergeCell ref="D929:F929"/>
    <mergeCell ref="G930:K930"/>
    <mergeCell ref="D930:F930"/>
    <mergeCell ref="G931:K931"/>
    <mergeCell ref="D931:F931"/>
    <mergeCell ref="G932:K932"/>
    <mergeCell ref="D932:F932"/>
    <mergeCell ref="G890:K890"/>
    <mergeCell ref="D890:F890"/>
    <mergeCell ref="G891:K891"/>
    <mergeCell ref="D891:F891"/>
    <mergeCell ref="G892:K892"/>
    <mergeCell ref="D892:F892"/>
    <mergeCell ref="G893:K893"/>
    <mergeCell ref="D893:F893"/>
    <mergeCell ref="D894:F894"/>
    <mergeCell ref="D897:F897"/>
    <mergeCell ref="D904:F904"/>
    <mergeCell ref="G905:K905"/>
    <mergeCell ref="D905:F905"/>
    <mergeCell ref="G906:K906"/>
    <mergeCell ref="D906:F906"/>
    <mergeCell ref="G907:K907"/>
    <mergeCell ref="D907:F907"/>
    <mergeCell ref="G878:K878"/>
    <mergeCell ref="D878:F878"/>
    <mergeCell ref="D879:F879"/>
    <mergeCell ref="G880:K880"/>
    <mergeCell ref="D880:F880"/>
    <mergeCell ref="G881:K881"/>
    <mergeCell ref="D881:F881"/>
    <mergeCell ref="G882:K882"/>
    <mergeCell ref="D882:F882"/>
    <mergeCell ref="G883:K883"/>
    <mergeCell ref="D883:F883"/>
    <mergeCell ref="G884:K884"/>
    <mergeCell ref="D884:F884"/>
    <mergeCell ref="D885:F885"/>
    <mergeCell ref="D886:F886"/>
    <mergeCell ref="D888:F888"/>
    <mergeCell ref="G889:K889"/>
    <mergeCell ref="D889:F889"/>
    <mergeCell ref="D845:F845"/>
    <mergeCell ref="D847:F847"/>
    <mergeCell ref="D850:F850"/>
    <mergeCell ref="D854:F854"/>
    <mergeCell ref="D857:F857"/>
    <mergeCell ref="D864:F864"/>
    <mergeCell ref="D867:F867"/>
    <mergeCell ref="D870:F870"/>
    <mergeCell ref="D873:F873"/>
    <mergeCell ref="G874:K874"/>
    <mergeCell ref="D874:F874"/>
    <mergeCell ref="G875:K875"/>
    <mergeCell ref="D875:F875"/>
    <mergeCell ref="G876:K876"/>
    <mergeCell ref="D876:F876"/>
    <mergeCell ref="G877:K877"/>
    <mergeCell ref="D877:F877"/>
    <mergeCell ref="G825:K825"/>
    <mergeCell ref="D825:F825"/>
    <mergeCell ref="D826:F826"/>
    <mergeCell ref="D830:F830"/>
    <mergeCell ref="D832:F832"/>
    <mergeCell ref="G833:K833"/>
    <mergeCell ref="D833:F833"/>
    <mergeCell ref="G834:K834"/>
    <mergeCell ref="D834:F834"/>
    <mergeCell ref="G835:K835"/>
    <mergeCell ref="D835:F835"/>
    <mergeCell ref="G836:K836"/>
    <mergeCell ref="D836:F836"/>
    <mergeCell ref="G837:K837"/>
    <mergeCell ref="D837:F837"/>
    <mergeCell ref="D838:F838"/>
    <mergeCell ref="D839:F839"/>
    <mergeCell ref="G812:K812"/>
    <mergeCell ref="D812:F812"/>
    <mergeCell ref="G813:K813"/>
    <mergeCell ref="D813:F813"/>
    <mergeCell ref="G814:K814"/>
    <mergeCell ref="D814:F814"/>
    <mergeCell ref="D815:F815"/>
    <mergeCell ref="D818:F818"/>
    <mergeCell ref="D820:F820"/>
    <mergeCell ref="G821:K821"/>
    <mergeCell ref="D821:F821"/>
    <mergeCell ref="G822:K822"/>
    <mergeCell ref="D822:F822"/>
    <mergeCell ref="G823:K823"/>
    <mergeCell ref="D823:F823"/>
    <mergeCell ref="G824:K824"/>
    <mergeCell ref="D824:F824"/>
    <mergeCell ref="G789:K789"/>
    <mergeCell ref="D789:F789"/>
    <mergeCell ref="G790:K790"/>
    <mergeCell ref="D790:F790"/>
    <mergeCell ref="D791:F791"/>
    <mergeCell ref="D792:F792"/>
    <mergeCell ref="D795:F795"/>
    <mergeCell ref="D796:F796"/>
    <mergeCell ref="D799:F799"/>
    <mergeCell ref="D801:F801"/>
    <mergeCell ref="D803:F803"/>
    <mergeCell ref="D805:F805"/>
    <mergeCell ref="D809:F809"/>
    <mergeCell ref="G810:K810"/>
    <mergeCell ref="D810:F810"/>
    <mergeCell ref="G811:K811"/>
    <mergeCell ref="D811:F811"/>
    <mergeCell ref="G773:K773"/>
    <mergeCell ref="D773:F773"/>
    <mergeCell ref="G774:K774"/>
    <mergeCell ref="D774:F774"/>
    <mergeCell ref="G775:K775"/>
    <mergeCell ref="D775:F775"/>
    <mergeCell ref="D776:F776"/>
    <mergeCell ref="D777:F777"/>
    <mergeCell ref="D780:F780"/>
    <mergeCell ref="D781:F781"/>
    <mergeCell ref="D785:F785"/>
    <mergeCell ref="G786:K786"/>
    <mergeCell ref="D786:F786"/>
    <mergeCell ref="G787:K787"/>
    <mergeCell ref="D787:F787"/>
    <mergeCell ref="G788:K788"/>
    <mergeCell ref="D788:F788"/>
    <mergeCell ref="G749:K749"/>
    <mergeCell ref="D749:F749"/>
    <mergeCell ref="G750:K750"/>
    <mergeCell ref="D750:F750"/>
    <mergeCell ref="G751:K751"/>
    <mergeCell ref="D751:F751"/>
    <mergeCell ref="D752:F752"/>
    <mergeCell ref="D753:F753"/>
    <mergeCell ref="D757:F757"/>
    <mergeCell ref="D760:F760"/>
    <mergeCell ref="D765:F765"/>
    <mergeCell ref="D767:F767"/>
    <mergeCell ref="D770:F770"/>
    <mergeCell ref="G771:K771"/>
    <mergeCell ref="D771:F771"/>
    <mergeCell ref="G772:K772"/>
    <mergeCell ref="D772:F772"/>
    <mergeCell ref="G720:K720"/>
    <mergeCell ref="D720:F720"/>
    <mergeCell ref="G721:K721"/>
    <mergeCell ref="D721:F721"/>
    <mergeCell ref="D722:F722"/>
    <mergeCell ref="D723:F723"/>
    <mergeCell ref="D726:F726"/>
    <mergeCell ref="D729:F729"/>
    <mergeCell ref="D736:F736"/>
    <mergeCell ref="D738:F738"/>
    <mergeCell ref="D741:F741"/>
    <mergeCell ref="D743:F743"/>
    <mergeCell ref="D746:F746"/>
    <mergeCell ref="G747:K747"/>
    <mergeCell ref="D747:F747"/>
    <mergeCell ref="G748:K748"/>
    <mergeCell ref="D748:F748"/>
    <mergeCell ref="G693:K693"/>
    <mergeCell ref="D693:F693"/>
    <mergeCell ref="D694:F694"/>
    <mergeCell ref="D695:F695"/>
    <mergeCell ref="D698:F698"/>
    <mergeCell ref="D701:F701"/>
    <mergeCell ref="D705:F705"/>
    <mergeCell ref="D707:F707"/>
    <mergeCell ref="D709:F709"/>
    <mergeCell ref="D711:F711"/>
    <mergeCell ref="D713:F713"/>
    <mergeCell ref="D716:F716"/>
    <mergeCell ref="G717:K717"/>
    <mergeCell ref="D717:F717"/>
    <mergeCell ref="G718:K718"/>
    <mergeCell ref="D718:F718"/>
    <mergeCell ref="G719:K719"/>
    <mergeCell ref="D719:F719"/>
    <mergeCell ref="D663:F663"/>
    <mergeCell ref="D666:F666"/>
    <mergeCell ref="D669:F669"/>
    <mergeCell ref="D675:F675"/>
    <mergeCell ref="D677:F677"/>
    <mergeCell ref="D679:F679"/>
    <mergeCell ref="D681:F681"/>
    <mergeCell ref="D683:F683"/>
    <mergeCell ref="D685:F685"/>
    <mergeCell ref="D688:F688"/>
    <mergeCell ref="G689:K689"/>
    <mergeCell ref="D689:F689"/>
    <mergeCell ref="G690:K690"/>
    <mergeCell ref="D690:F690"/>
    <mergeCell ref="G691:K691"/>
    <mergeCell ref="D691:F691"/>
    <mergeCell ref="G692:K692"/>
    <mergeCell ref="D692:F692"/>
    <mergeCell ref="D641:F641"/>
    <mergeCell ref="D644:F644"/>
    <mergeCell ref="D647:F647"/>
    <mergeCell ref="D650:F650"/>
    <mergeCell ref="D653:F653"/>
    <mergeCell ref="D656:F656"/>
    <mergeCell ref="G657:K657"/>
    <mergeCell ref="D657:F657"/>
    <mergeCell ref="G658:K658"/>
    <mergeCell ref="D658:F658"/>
    <mergeCell ref="G659:K659"/>
    <mergeCell ref="D659:F659"/>
    <mergeCell ref="G660:K660"/>
    <mergeCell ref="D660:F660"/>
    <mergeCell ref="G661:K661"/>
    <mergeCell ref="D661:F661"/>
    <mergeCell ref="D662:F662"/>
    <mergeCell ref="G615:K615"/>
    <mergeCell ref="D615:F615"/>
    <mergeCell ref="G616:K616"/>
    <mergeCell ref="D616:F616"/>
    <mergeCell ref="G617:K617"/>
    <mergeCell ref="D617:F617"/>
    <mergeCell ref="G618:K618"/>
    <mergeCell ref="D618:F618"/>
    <mergeCell ref="D619:F619"/>
    <mergeCell ref="D620:F620"/>
    <mergeCell ref="D623:F623"/>
    <mergeCell ref="D625:F625"/>
    <mergeCell ref="D627:F627"/>
    <mergeCell ref="D629:F629"/>
    <mergeCell ref="D631:F631"/>
    <mergeCell ref="D634:F634"/>
    <mergeCell ref="D638:F638"/>
    <mergeCell ref="D559:F559"/>
    <mergeCell ref="D564:F564"/>
    <mergeCell ref="D567:F567"/>
    <mergeCell ref="D573:F573"/>
    <mergeCell ref="D576:F576"/>
    <mergeCell ref="D590:F590"/>
    <mergeCell ref="D592:F592"/>
    <mergeCell ref="D594:F594"/>
    <mergeCell ref="D596:F596"/>
    <mergeCell ref="D598:F598"/>
    <mergeCell ref="D600:F600"/>
    <mergeCell ref="D602:F602"/>
    <mergeCell ref="D605:F605"/>
    <mergeCell ref="D608:F608"/>
    <mergeCell ref="D610:F610"/>
    <mergeCell ref="D613:F613"/>
    <mergeCell ref="G614:K614"/>
    <mergeCell ref="D614:F614"/>
    <mergeCell ref="D511:F511"/>
    <mergeCell ref="D513:F513"/>
    <mergeCell ref="D515:F515"/>
    <mergeCell ref="D517:F517"/>
    <mergeCell ref="D519:F519"/>
    <mergeCell ref="D522:F522"/>
    <mergeCell ref="D525:F525"/>
    <mergeCell ref="D527:F527"/>
    <mergeCell ref="D530:F530"/>
    <mergeCell ref="D532:F532"/>
    <mergeCell ref="D535:F535"/>
    <mergeCell ref="D538:F538"/>
    <mergeCell ref="D542:F542"/>
    <mergeCell ref="D546:F546"/>
    <mergeCell ref="D548:F548"/>
    <mergeCell ref="D551:F551"/>
    <mergeCell ref="D556:F556"/>
    <mergeCell ref="D488:F488"/>
    <mergeCell ref="D493:F493"/>
    <mergeCell ref="D495:F495"/>
    <mergeCell ref="G496:K496"/>
    <mergeCell ref="D496:F496"/>
    <mergeCell ref="G497:K497"/>
    <mergeCell ref="D497:F497"/>
    <mergeCell ref="G498:K498"/>
    <mergeCell ref="D498:F498"/>
    <mergeCell ref="G499:K499"/>
    <mergeCell ref="D499:F499"/>
    <mergeCell ref="G500:K500"/>
    <mergeCell ref="D500:F500"/>
    <mergeCell ref="D501:F501"/>
    <mergeCell ref="D502:F502"/>
    <mergeCell ref="D505:F505"/>
    <mergeCell ref="D508:F508"/>
    <mergeCell ref="D465:F465"/>
    <mergeCell ref="D468:F468"/>
    <mergeCell ref="D470:F470"/>
    <mergeCell ref="D472:F472"/>
    <mergeCell ref="D475:F475"/>
    <mergeCell ref="D477:F477"/>
    <mergeCell ref="D479:F479"/>
    <mergeCell ref="D482:F482"/>
    <mergeCell ref="G483:K483"/>
    <mergeCell ref="D483:F483"/>
    <mergeCell ref="G484:K484"/>
    <mergeCell ref="D484:F484"/>
    <mergeCell ref="G485:K485"/>
    <mergeCell ref="D485:F485"/>
    <mergeCell ref="G486:K486"/>
    <mergeCell ref="D486:F486"/>
    <mergeCell ref="G487:K487"/>
    <mergeCell ref="D487:F487"/>
    <mergeCell ref="G441:K441"/>
    <mergeCell ref="D441:F441"/>
    <mergeCell ref="G442:K442"/>
    <mergeCell ref="D442:F442"/>
    <mergeCell ref="G443:K443"/>
    <mergeCell ref="D443:F443"/>
    <mergeCell ref="G444:K444"/>
    <mergeCell ref="D444:F444"/>
    <mergeCell ref="D445:F445"/>
    <mergeCell ref="D447:F447"/>
    <mergeCell ref="D449:F449"/>
    <mergeCell ref="D451:F451"/>
    <mergeCell ref="D454:F454"/>
    <mergeCell ref="D456:F456"/>
    <mergeCell ref="D458:F458"/>
    <mergeCell ref="D461:F461"/>
    <mergeCell ref="D463:F463"/>
    <mergeCell ref="D427:F427"/>
    <mergeCell ref="D429:F429"/>
    <mergeCell ref="G430:K430"/>
    <mergeCell ref="D430:F430"/>
    <mergeCell ref="G431:K431"/>
    <mergeCell ref="D431:F431"/>
    <mergeCell ref="G432:K432"/>
    <mergeCell ref="D432:F432"/>
    <mergeCell ref="G433:K433"/>
    <mergeCell ref="D433:F433"/>
    <mergeCell ref="G434:K434"/>
    <mergeCell ref="D434:F434"/>
    <mergeCell ref="D435:F435"/>
    <mergeCell ref="D437:F437"/>
    <mergeCell ref="D439:F439"/>
    <mergeCell ref="G440:K440"/>
    <mergeCell ref="D440:F440"/>
    <mergeCell ref="G398:K398"/>
    <mergeCell ref="D398:F398"/>
    <mergeCell ref="G399:K399"/>
    <mergeCell ref="D399:F399"/>
    <mergeCell ref="D400:F400"/>
    <mergeCell ref="G401:K401"/>
    <mergeCell ref="D401:F401"/>
    <mergeCell ref="G402:K402"/>
    <mergeCell ref="D402:F402"/>
    <mergeCell ref="G403:K403"/>
    <mergeCell ref="D403:F403"/>
    <mergeCell ref="G404:K404"/>
    <mergeCell ref="D404:F404"/>
    <mergeCell ref="G405:K405"/>
    <mergeCell ref="D405:F405"/>
    <mergeCell ref="D406:F406"/>
    <mergeCell ref="D407:F407"/>
    <mergeCell ref="G370:K370"/>
    <mergeCell ref="D370:F370"/>
    <mergeCell ref="G371:K371"/>
    <mergeCell ref="D371:F371"/>
    <mergeCell ref="D372:F372"/>
    <mergeCell ref="D376:F376"/>
    <mergeCell ref="D379:F379"/>
    <mergeCell ref="D382:F382"/>
    <mergeCell ref="D385:F385"/>
    <mergeCell ref="D390:F390"/>
    <mergeCell ref="D394:F394"/>
    <mergeCell ref="G395:K395"/>
    <mergeCell ref="D395:F395"/>
    <mergeCell ref="G396:K396"/>
    <mergeCell ref="D396:F396"/>
    <mergeCell ref="G397:K397"/>
    <mergeCell ref="D397:F397"/>
    <mergeCell ref="G357:K357"/>
    <mergeCell ref="D357:F357"/>
    <mergeCell ref="G358:K358"/>
    <mergeCell ref="D358:F358"/>
    <mergeCell ref="G359:K359"/>
    <mergeCell ref="D359:F359"/>
    <mergeCell ref="G360:K360"/>
    <mergeCell ref="D360:F360"/>
    <mergeCell ref="D361:F361"/>
    <mergeCell ref="D364:F364"/>
    <mergeCell ref="D366:F366"/>
    <mergeCell ref="G367:K367"/>
    <mergeCell ref="D367:F367"/>
    <mergeCell ref="G368:K368"/>
    <mergeCell ref="D368:F368"/>
    <mergeCell ref="G369:K369"/>
    <mergeCell ref="D369:F369"/>
    <mergeCell ref="D340:F340"/>
    <mergeCell ref="D342:F342"/>
    <mergeCell ref="G343:K343"/>
    <mergeCell ref="D343:F343"/>
    <mergeCell ref="G344:K344"/>
    <mergeCell ref="D344:F344"/>
    <mergeCell ref="G345:K345"/>
    <mergeCell ref="D345:F345"/>
    <mergeCell ref="G346:K346"/>
    <mergeCell ref="D346:F346"/>
    <mergeCell ref="G347:K347"/>
    <mergeCell ref="D347:F347"/>
    <mergeCell ref="D348:F348"/>
    <mergeCell ref="D351:F351"/>
    <mergeCell ref="D353:F353"/>
    <mergeCell ref="D355:F355"/>
    <mergeCell ref="G356:K356"/>
    <mergeCell ref="D356:F356"/>
    <mergeCell ref="D314:F314"/>
    <mergeCell ref="D318:F318"/>
    <mergeCell ref="D320:F320"/>
    <mergeCell ref="G321:K321"/>
    <mergeCell ref="D321:F321"/>
    <mergeCell ref="G322:K322"/>
    <mergeCell ref="D322:F322"/>
    <mergeCell ref="G323:K323"/>
    <mergeCell ref="D323:F323"/>
    <mergeCell ref="G324:K324"/>
    <mergeCell ref="D324:F324"/>
    <mergeCell ref="G325:K325"/>
    <mergeCell ref="D325:F325"/>
    <mergeCell ref="D326:F326"/>
    <mergeCell ref="D331:F331"/>
    <mergeCell ref="D334:F334"/>
    <mergeCell ref="D337:F337"/>
    <mergeCell ref="D289:F289"/>
    <mergeCell ref="D292:F292"/>
    <mergeCell ref="D294:F294"/>
    <mergeCell ref="D297:F297"/>
    <mergeCell ref="D299:F299"/>
    <mergeCell ref="D302:F302"/>
    <mergeCell ref="G303:K303"/>
    <mergeCell ref="D303:F303"/>
    <mergeCell ref="G304:K304"/>
    <mergeCell ref="D304:F304"/>
    <mergeCell ref="G305:K305"/>
    <mergeCell ref="D305:F305"/>
    <mergeCell ref="G306:K306"/>
    <mergeCell ref="D306:F306"/>
    <mergeCell ref="G307:K307"/>
    <mergeCell ref="D307:F307"/>
    <mergeCell ref="D308:F308"/>
    <mergeCell ref="G278:K278"/>
    <mergeCell ref="D278:F278"/>
    <mergeCell ref="G279:K279"/>
    <mergeCell ref="D279:F279"/>
    <mergeCell ref="D280:F280"/>
    <mergeCell ref="D281:F281"/>
    <mergeCell ref="D283:F283"/>
    <mergeCell ref="G284:K284"/>
    <mergeCell ref="D284:F284"/>
    <mergeCell ref="G285:K285"/>
    <mergeCell ref="D285:F285"/>
    <mergeCell ref="G286:K286"/>
    <mergeCell ref="D286:F286"/>
    <mergeCell ref="G287:K287"/>
    <mergeCell ref="D287:F287"/>
    <mergeCell ref="G288:K288"/>
    <mergeCell ref="D288:F288"/>
    <mergeCell ref="D268:F268"/>
    <mergeCell ref="G269:K269"/>
    <mergeCell ref="D269:F269"/>
    <mergeCell ref="G270:K270"/>
    <mergeCell ref="D270:F270"/>
    <mergeCell ref="G271:K271"/>
    <mergeCell ref="D271:F271"/>
    <mergeCell ref="G272:K272"/>
    <mergeCell ref="D272:F272"/>
    <mergeCell ref="G273:K273"/>
    <mergeCell ref="D273:F273"/>
    <mergeCell ref="D274:F274"/>
    <mergeCell ref="G275:K275"/>
    <mergeCell ref="D275:F275"/>
    <mergeCell ref="G276:K276"/>
    <mergeCell ref="D276:F276"/>
    <mergeCell ref="G277:K277"/>
    <mergeCell ref="D277:F277"/>
    <mergeCell ref="D225:F225"/>
    <mergeCell ref="D228:F228"/>
    <mergeCell ref="D231:F231"/>
    <mergeCell ref="D233:F233"/>
    <mergeCell ref="D235:F235"/>
    <mergeCell ref="D237:F237"/>
    <mergeCell ref="D239:F239"/>
    <mergeCell ref="D241:F241"/>
    <mergeCell ref="D244:F244"/>
    <mergeCell ref="D247:F247"/>
    <mergeCell ref="D249:F249"/>
    <mergeCell ref="D252:F252"/>
    <mergeCell ref="D255:F255"/>
    <mergeCell ref="D257:F257"/>
    <mergeCell ref="D259:F259"/>
    <mergeCell ref="D262:F262"/>
    <mergeCell ref="D265:F265"/>
    <mergeCell ref="G177:K177"/>
    <mergeCell ref="D177:F177"/>
    <mergeCell ref="G178:K178"/>
    <mergeCell ref="D178:F178"/>
    <mergeCell ref="D179:F179"/>
    <mergeCell ref="D189:F189"/>
    <mergeCell ref="D192:F192"/>
    <mergeCell ref="D194:F194"/>
    <mergeCell ref="D196:F196"/>
    <mergeCell ref="D200:F200"/>
    <mergeCell ref="D203:F203"/>
    <mergeCell ref="D206:F206"/>
    <mergeCell ref="D210:F210"/>
    <mergeCell ref="D213:F213"/>
    <mergeCell ref="D217:F217"/>
    <mergeCell ref="D220:F220"/>
    <mergeCell ref="D223:F223"/>
    <mergeCell ref="G145:K145"/>
    <mergeCell ref="D145:F145"/>
    <mergeCell ref="D146:F146"/>
    <mergeCell ref="D147:F147"/>
    <mergeCell ref="D151:F151"/>
    <mergeCell ref="D153:F153"/>
    <mergeCell ref="D156:F156"/>
    <mergeCell ref="D162:F162"/>
    <mergeCell ref="D165:F165"/>
    <mergeCell ref="D168:F168"/>
    <mergeCell ref="D170:F170"/>
    <mergeCell ref="D173:F173"/>
    <mergeCell ref="G174:K174"/>
    <mergeCell ref="D174:F174"/>
    <mergeCell ref="G175:K175"/>
    <mergeCell ref="D175:F175"/>
    <mergeCell ref="G176:K176"/>
    <mergeCell ref="D176:F176"/>
    <mergeCell ref="G129:K129"/>
    <mergeCell ref="D129:F129"/>
    <mergeCell ref="G130:K130"/>
    <mergeCell ref="D130:F130"/>
    <mergeCell ref="G131:K131"/>
    <mergeCell ref="D131:F131"/>
    <mergeCell ref="D132:F132"/>
    <mergeCell ref="D136:F136"/>
    <mergeCell ref="D138:F138"/>
    <mergeCell ref="D140:F140"/>
    <mergeCell ref="G141:K141"/>
    <mergeCell ref="D141:F141"/>
    <mergeCell ref="G142:K142"/>
    <mergeCell ref="D142:F142"/>
    <mergeCell ref="G143:K143"/>
    <mergeCell ref="D143:F143"/>
    <mergeCell ref="G144:K144"/>
    <mergeCell ref="D144:F144"/>
    <mergeCell ref="D116:F116"/>
    <mergeCell ref="G117:K117"/>
    <mergeCell ref="D117:F117"/>
    <mergeCell ref="G118:K118"/>
    <mergeCell ref="D118:F118"/>
    <mergeCell ref="G119:K119"/>
    <mergeCell ref="D119:F119"/>
    <mergeCell ref="G120:K120"/>
    <mergeCell ref="D120:F120"/>
    <mergeCell ref="G121:K121"/>
    <mergeCell ref="D121:F121"/>
    <mergeCell ref="D122:F122"/>
    <mergeCell ref="D124:F124"/>
    <mergeCell ref="D126:F126"/>
    <mergeCell ref="G127:K127"/>
    <mergeCell ref="D127:F127"/>
    <mergeCell ref="G128:K128"/>
    <mergeCell ref="D128:F128"/>
    <mergeCell ref="G82:K82"/>
    <mergeCell ref="D82:F82"/>
    <mergeCell ref="G83:K83"/>
    <mergeCell ref="D83:F83"/>
    <mergeCell ref="G84:K84"/>
    <mergeCell ref="D84:F84"/>
    <mergeCell ref="D85:F85"/>
    <mergeCell ref="D87:F87"/>
    <mergeCell ref="D90:F90"/>
    <mergeCell ref="D92:F92"/>
    <mergeCell ref="D94:F94"/>
    <mergeCell ref="D97:F97"/>
    <mergeCell ref="D100:F100"/>
    <mergeCell ref="D103:F103"/>
    <mergeCell ref="D106:F106"/>
    <mergeCell ref="D109:F109"/>
    <mergeCell ref="D113:F113"/>
    <mergeCell ref="G70:K70"/>
    <mergeCell ref="D70:F70"/>
    <mergeCell ref="G71:K71"/>
    <mergeCell ref="D71:F71"/>
    <mergeCell ref="G72:K72"/>
    <mergeCell ref="D72:F72"/>
    <mergeCell ref="G73:K73"/>
    <mergeCell ref="D73:F73"/>
    <mergeCell ref="G74:K74"/>
    <mergeCell ref="D74:F74"/>
    <mergeCell ref="D75:F75"/>
    <mergeCell ref="D77:F77"/>
    <mergeCell ref="D79:F79"/>
    <mergeCell ref="G80:K80"/>
    <mergeCell ref="D80:F80"/>
    <mergeCell ref="G81:K81"/>
    <mergeCell ref="D81:F81"/>
    <mergeCell ref="D50:F50"/>
    <mergeCell ref="D53:F53"/>
    <mergeCell ref="D55:F55"/>
    <mergeCell ref="G56:K56"/>
    <mergeCell ref="D56:F56"/>
    <mergeCell ref="G57:K57"/>
    <mergeCell ref="D57:F57"/>
    <mergeCell ref="G58:K58"/>
    <mergeCell ref="D58:F58"/>
    <mergeCell ref="G59:K59"/>
    <mergeCell ref="D59:F59"/>
    <mergeCell ref="G60:K60"/>
    <mergeCell ref="D60:F60"/>
    <mergeCell ref="D61:F61"/>
    <mergeCell ref="D62:F62"/>
    <mergeCell ref="D65:F65"/>
    <mergeCell ref="D69:F69"/>
    <mergeCell ref="G37:K37"/>
    <mergeCell ref="D37:F37"/>
    <mergeCell ref="G38:K38"/>
    <mergeCell ref="D38:F38"/>
    <mergeCell ref="G39:K39"/>
    <mergeCell ref="D39:F39"/>
    <mergeCell ref="D40:F40"/>
    <mergeCell ref="D44:F44"/>
    <mergeCell ref="G45:K45"/>
    <mergeCell ref="D45:F45"/>
    <mergeCell ref="G46:K46"/>
    <mergeCell ref="D46:F46"/>
    <mergeCell ref="G47:K47"/>
    <mergeCell ref="D47:F47"/>
    <mergeCell ref="G48:K48"/>
    <mergeCell ref="D48:F48"/>
    <mergeCell ref="G49:K49"/>
    <mergeCell ref="D49:F49"/>
    <mergeCell ref="D24:F24"/>
    <mergeCell ref="D26:F26"/>
    <mergeCell ref="G27:K27"/>
    <mergeCell ref="D27:F27"/>
    <mergeCell ref="G28:K28"/>
    <mergeCell ref="D28:F28"/>
    <mergeCell ref="G29:K29"/>
    <mergeCell ref="D29:F29"/>
    <mergeCell ref="G30:K30"/>
    <mergeCell ref="D30:F30"/>
    <mergeCell ref="G31:K31"/>
    <mergeCell ref="D31:F31"/>
    <mergeCell ref="D32:F32"/>
    <mergeCell ref="D34:F34"/>
    <mergeCell ref="G35:K35"/>
    <mergeCell ref="D35:F35"/>
    <mergeCell ref="G36:K36"/>
    <mergeCell ref="D36:F36"/>
    <mergeCell ref="D3:F3"/>
    <mergeCell ref="D4:F4"/>
    <mergeCell ref="D7:F7"/>
    <mergeCell ref="D8:F8"/>
    <mergeCell ref="D9:F9"/>
    <mergeCell ref="D12:F12"/>
    <mergeCell ref="D15:F15"/>
    <mergeCell ref="D18:F18"/>
    <mergeCell ref="G19:K19"/>
    <mergeCell ref="D19:F19"/>
    <mergeCell ref="G20:K20"/>
    <mergeCell ref="D20:F20"/>
    <mergeCell ref="G21:K21"/>
    <mergeCell ref="D21:F21"/>
    <mergeCell ref="G22:K22"/>
    <mergeCell ref="D22:F22"/>
    <mergeCell ref="G23:K23"/>
    <mergeCell ref="D23:F23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&amp;L24.1225 - EXTENSION BATIMENT DANY - CH ESQUIROL - LIMOGES
15 ru du Docteur Marcland - 87025 LIMOGES&amp;RDPGF - Lot n°01 VRD - TERRASSEMENTS 
PRO-DCE - Edition du 20/01/2026</oddHeader>
    <oddFooter>&amp;LNOVAM Ingénierie&amp;RPage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3" t="s">
        <v>692</v>
      </c>
      <c r="AA1" s="2">
        <f>IF(DPGF!G1298&lt;&gt;"",DPGF!G1298,"0")</f>
        <v>0</v>
      </c>
    </row>
    <row r="2" spans="1:27" ht="12.75" customHeight="1" x14ac:dyDescent="0.25">
      <c r="AA2" s="2" t="str">
        <f>UPPER(MID(AA98,1,1))&amp;MID(AA98,2,168)</f>
        <v xml:space="preserve">Zéro Euro </v>
      </c>
    </row>
    <row r="3" spans="1:27" ht="25.5" customHeight="1" x14ac:dyDescent="0.25">
      <c r="A3" s="27" t="s">
        <v>693</v>
      </c>
      <c r="B3" s="26" t="s">
        <v>694</v>
      </c>
      <c r="C3" s="90" t="s">
        <v>719</v>
      </c>
      <c r="D3" s="90"/>
      <c r="E3" s="90"/>
      <c r="F3" s="90"/>
      <c r="G3" s="90"/>
      <c r="H3" s="90"/>
      <c r="I3" s="90"/>
      <c r="J3" s="90"/>
      <c r="AA3" s="2">
        <f>INT(AA1/1000000)</f>
        <v>0</v>
      </c>
    </row>
    <row r="4" spans="1:27" ht="12.75" customHeight="1" x14ac:dyDescent="0.25">
      <c r="AA4" s="2">
        <f>INT((AA1-AA3*1000000)/1000)</f>
        <v>0</v>
      </c>
    </row>
    <row r="5" spans="1:27" ht="25.5" customHeight="1" x14ac:dyDescent="0.25">
      <c r="A5" s="27" t="s">
        <v>695</v>
      </c>
      <c r="B5" s="26" t="s">
        <v>696</v>
      </c>
      <c r="C5" s="90" t="s">
        <v>720</v>
      </c>
      <c r="D5" s="90"/>
      <c r="E5" s="90"/>
      <c r="F5" s="90"/>
      <c r="G5" s="90"/>
      <c r="H5" s="90"/>
      <c r="I5" s="90"/>
      <c r="J5" s="90"/>
      <c r="AA5" s="2">
        <f>INT(AA1-AA3*1000000-AA4*1000)</f>
        <v>0</v>
      </c>
    </row>
    <row r="6" spans="1:27" ht="12.75" customHeight="1" x14ac:dyDescent="0.25">
      <c r="AA6" s="2">
        <f>ROUND(AA1-AA3*1000000-AA4*1000-AA5,2)*100</f>
        <v>0</v>
      </c>
    </row>
    <row r="7" spans="1:27" ht="12.75" customHeight="1" x14ac:dyDescent="0.25">
      <c r="A7" s="27" t="s">
        <v>705</v>
      </c>
      <c r="B7" s="26" t="s">
        <v>706</v>
      </c>
      <c r="C7" s="28" t="s">
        <v>721</v>
      </c>
      <c r="AA7" s="2">
        <f>AA3-AA12*100</f>
        <v>0</v>
      </c>
    </row>
    <row r="8" spans="1:27" ht="12.75" customHeight="1" x14ac:dyDescent="0.25">
      <c r="AA8" s="2">
        <f>0</f>
        <v>0</v>
      </c>
    </row>
    <row r="9" spans="1:27" ht="12.75" customHeight="1" x14ac:dyDescent="0.25">
      <c r="A9" s="27" t="s">
        <v>707</v>
      </c>
      <c r="B9" s="26" t="s">
        <v>708</v>
      </c>
      <c r="C9" s="28" t="s">
        <v>32</v>
      </c>
      <c r="AA9" s="2">
        <f>AA4-AA15*100</f>
        <v>0</v>
      </c>
    </row>
    <row r="10" spans="1:27" ht="12.75" customHeight="1" x14ac:dyDescent="0.25">
      <c r="AA10" s="2">
        <f>ROUND(AA5-AA18*100,0)</f>
        <v>0</v>
      </c>
    </row>
    <row r="11" spans="1:27" ht="25.5" customHeight="1" x14ac:dyDescent="0.25">
      <c r="A11" s="27" t="s">
        <v>697</v>
      </c>
      <c r="B11" s="26" t="s">
        <v>698</v>
      </c>
      <c r="C11" s="90" t="s">
        <v>33</v>
      </c>
      <c r="D11" s="90"/>
      <c r="E11" s="90"/>
      <c r="F11" s="90"/>
      <c r="G11" s="90"/>
      <c r="H11" s="90"/>
      <c r="I11" s="90"/>
      <c r="J11" s="90"/>
      <c r="AA11" s="2">
        <f>AA6</f>
        <v>0</v>
      </c>
    </row>
    <row r="12" spans="1:27" ht="12.75" customHeight="1" x14ac:dyDescent="0.25">
      <c r="AA12" s="2">
        <f>INT(AA3/100)</f>
        <v>0</v>
      </c>
    </row>
    <row r="13" spans="1:27" ht="12.75" customHeight="1" x14ac:dyDescent="0.25">
      <c r="A13" s="27" t="s">
        <v>709</v>
      </c>
      <c r="B13" s="26" t="s">
        <v>710</v>
      </c>
      <c r="C13" s="28" t="s">
        <v>722</v>
      </c>
      <c r="AA13" s="2">
        <f>INT((AA3-AA12*100)/10)</f>
        <v>0</v>
      </c>
    </row>
    <row r="14" spans="1:27" ht="12.75" customHeight="1" x14ac:dyDescent="0.25">
      <c r="AA14" s="2">
        <f>AA3-AA12*100-AA13*10</f>
        <v>0</v>
      </c>
    </row>
    <row r="15" spans="1:27" ht="12.75" customHeight="1" x14ac:dyDescent="0.25">
      <c r="A15" s="27" t="s">
        <v>711</v>
      </c>
      <c r="B15" s="26" t="s">
        <v>712</v>
      </c>
      <c r="C15" s="28" t="s">
        <v>723</v>
      </c>
      <c r="AA15" s="2">
        <f>INT(AA4/100)</f>
        <v>0</v>
      </c>
    </row>
    <row r="16" spans="1:27" ht="12.75" customHeight="1" x14ac:dyDescent="0.25">
      <c r="AA16" s="2">
        <f>INT((AA4-AA15*100)/10)</f>
        <v>0</v>
      </c>
    </row>
    <row r="17" spans="1:27" ht="12.75" customHeight="1" x14ac:dyDescent="0.25">
      <c r="A17" s="27" t="s">
        <v>713</v>
      </c>
      <c r="B17" s="26" t="s">
        <v>714</v>
      </c>
      <c r="C17" s="28" t="s">
        <v>724</v>
      </c>
      <c r="AA17" s="2">
        <f>AA4-AA15*100-AA16*10</f>
        <v>0</v>
      </c>
    </row>
    <row r="18" spans="1:27" ht="12.75" customHeight="1" x14ac:dyDescent="0.25">
      <c r="AA18" s="2">
        <f>INT(AA5/100)</f>
        <v>0</v>
      </c>
    </row>
    <row r="19" spans="1:27" ht="12.75" customHeight="1" x14ac:dyDescent="0.25">
      <c r="C19" s="29">
        <v>0.2</v>
      </c>
      <c r="E19" s="30" t="s">
        <v>715</v>
      </c>
      <c r="AA19" s="2">
        <f>INT((AA5-AA18*100)/10)</f>
        <v>0</v>
      </c>
    </row>
    <row r="20" spans="1:27" ht="12.75" customHeight="1" x14ac:dyDescent="0.25">
      <c r="C20" s="31">
        <v>5.5E-2</v>
      </c>
      <c r="E20" s="30" t="s">
        <v>716</v>
      </c>
      <c r="AA20" s="2">
        <f>AA5-AA18*100-AA19*10</f>
        <v>0</v>
      </c>
    </row>
    <row r="21" spans="1:27" ht="12.75" customHeight="1" x14ac:dyDescent="0.25">
      <c r="C21" s="31">
        <v>0</v>
      </c>
      <c r="E21" s="30" t="s">
        <v>717</v>
      </c>
      <c r="AA21" s="2">
        <f>INT(AA6/10)</f>
        <v>0</v>
      </c>
    </row>
    <row r="22" spans="1:27" ht="12.75" customHeight="1" x14ac:dyDescent="0.25">
      <c r="C22" s="32">
        <v>0</v>
      </c>
      <c r="E22" s="30" t="s">
        <v>718</v>
      </c>
      <c r="AA22" s="2">
        <f>ROUND(AA6-AA21*10,0)</f>
        <v>0</v>
      </c>
    </row>
    <row r="23" spans="1:27" ht="12.75" customHeight="1" x14ac:dyDescent="0.25">
      <c r="AA23" s="2" t="str">
        <f>IF(AA12=0,"",IF(AA12=1,"",IF(AA12=2,"deux ",IF(AA12=3,"trois ",IF(AA12=4,"quatre ",IF(AA12=5,"cinq ",AA42))))))</f>
        <v/>
      </c>
    </row>
    <row r="24" spans="1:27" ht="12.75" customHeight="1" x14ac:dyDescent="0.25">
      <c r="A24" s="27" t="s">
        <v>699</v>
      </c>
      <c r="B24" s="26" t="s">
        <v>700</v>
      </c>
      <c r="C24" s="90" t="s">
        <v>725</v>
      </c>
      <c r="D24" s="90"/>
      <c r="E24" s="90"/>
      <c r="F24" s="90"/>
      <c r="G24" s="90"/>
      <c r="H24" s="90"/>
      <c r="I24" s="90"/>
      <c r="J24" s="90"/>
      <c r="AA24" s="2" t="str">
        <f>IF(AA12=0,"",IF(AA12&lt;2,"cent ",AA43))</f>
        <v/>
      </c>
    </row>
    <row r="25" spans="1:27" ht="12.75" customHeight="1" x14ac:dyDescent="0.25">
      <c r="AA25" s="2" t="str">
        <f>IF(AA13=1,AA44,IF(AA13=7,AA64,IF(AA13=9,AA80,AA89)))</f>
        <v/>
      </c>
    </row>
    <row r="26" spans="1:27" ht="12.75" customHeight="1" x14ac:dyDescent="0.25">
      <c r="A26" s="27" t="s">
        <v>701</v>
      </c>
      <c r="B26" s="26" t="s">
        <v>702</v>
      </c>
      <c r="C26" s="90" t="s">
        <v>726</v>
      </c>
      <c r="D26" s="90"/>
      <c r="E26" s="90"/>
      <c r="F26" s="90"/>
      <c r="G26" s="90"/>
      <c r="H26" s="90"/>
      <c r="I26" s="90"/>
      <c r="J26" s="90"/>
      <c r="AA26" s="2" t="str">
        <f>IF(AA7=11,"",IF(AA7=12,"",IF(AA7=13,"",IF(AA7=14,"",IF(AA7=15,"",IF(AA7=16,"",AA45))))))</f>
        <v/>
      </c>
    </row>
    <row r="27" spans="1:27" ht="12.75" customHeight="1" x14ac:dyDescent="0.25">
      <c r="AA27" s="2" t="str">
        <f>IF(AA3=0,"",IF(AA3&lt;2,"million ","millions "))</f>
        <v/>
      </c>
    </row>
    <row r="28" spans="1:27" ht="12.75" customHeight="1" x14ac:dyDescent="0.25">
      <c r="A28" s="27" t="s">
        <v>703</v>
      </c>
      <c r="B28" s="26" t="s">
        <v>704</v>
      </c>
      <c r="C28" s="90"/>
      <c r="D28" s="90"/>
      <c r="E28" s="90"/>
      <c r="F28" s="90"/>
      <c r="G28" s="90"/>
      <c r="H28" s="90"/>
      <c r="I28" s="90"/>
      <c r="J28" s="90"/>
      <c r="AA28" s="2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2" t="str">
        <f>IF(AA15=0,"",IF(AA15&lt;2,"cent ",AA47))</f>
        <v/>
      </c>
    </row>
    <row r="30" spans="1:27" ht="12.75" customHeight="1" x14ac:dyDescent="0.25">
      <c r="AA30" s="2" t="str">
        <f>IF(AA16=1,AA48,IF(AA16=7,AA66,IF(AA16=9,AA81,AA90)))</f>
        <v/>
      </c>
    </row>
    <row r="31" spans="1:27" ht="12.75" customHeight="1" x14ac:dyDescent="0.25">
      <c r="AA31" s="2" t="str">
        <f>IF(AA4=1,"",AA49)</f>
        <v/>
      </c>
    </row>
    <row r="32" spans="1:27" ht="12.75" customHeight="1" x14ac:dyDescent="0.25">
      <c r="AA32" s="2" t="str">
        <f>IF(AA4&gt;0,"mille ","")</f>
        <v/>
      </c>
    </row>
    <row r="33" spans="27:27" ht="12.75" customHeight="1" x14ac:dyDescent="0.25">
      <c r="AA33" s="2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2" t="str">
        <f>IF(AA18=0,"",IF(AA18&lt;2,"cent ",AA51))</f>
        <v/>
      </c>
    </row>
    <row r="35" spans="27:27" ht="12.75" customHeight="1" x14ac:dyDescent="0.25">
      <c r="AA35" s="2" t="str">
        <f>IF(AA19=1,AA52,IF(AA19=7,AA68,IF(AA19=9,AA83,AA91)))</f>
        <v/>
      </c>
    </row>
    <row r="36" spans="27:27" ht="12.75" customHeight="1" x14ac:dyDescent="0.25">
      <c r="AA36" s="2" t="str">
        <f>IF(AA10=11,"",IF(AA10=12,"",IF(AA10=13,"",IF(AA10=14,"",IF(AA10=15,"",IF(AA10=16,"",AA53))))))</f>
        <v/>
      </c>
    </row>
    <row r="37" spans="27:27" ht="12.75" customHeight="1" x14ac:dyDescent="0.25">
      <c r="AA37" s="2" t="str">
        <f>IF(INT(AA1&lt;2),"Euro ","Euros ")</f>
        <v xml:space="preserve">Euro </v>
      </c>
    </row>
    <row r="38" spans="27:27" ht="12.75" customHeight="1" x14ac:dyDescent="0.25">
      <c r="AA38" s="2" t="str">
        <f>IF(AA6&gt;0,"et ","")</f>
        <v/>
      </c>
    </row>
    <row r="39" spans="27:27" ht="12.75" customHeight="1" x14ac:dyDescent="0.25">
      <c r="AA39" s="2" t="str">
        <f>IF(AA21=1,AA54,IF(AA21=7,AA70,IF(AA21=9,AA84,AA92)))</f>
        <v/>
      </c>
    </row>
    <row r="40" spans="27:27" ht="12.75" customHeight="1" x14ac:dyDescent="0.25">
      <c r="AA40" s="2" t="str">
        <f>IF(AA11=11,"",IF(AA11=12,"",IF(AA11=13,"",IF(AA11=14,"",IF(AA11=15,"",IF(AA11=16,"",AA55))))))</f>
        <v/>
      </c>
    </row>
    <row r="41" spans="27:27" ht="12.75" customHeight="1" x14ac:dyDescent="0.25">
      <c r="AA41" s="2" t="str">
        <f>IF(AA6=0,"",IF(AA6&lt;2,"centime","centimes"))</f>
        <v/>
      </c>
    </row>
    <row r="42" spans="27:27" ht="12.75" customHeight="1" x14ac:dyDescent="0.25">
      <c r="AA42" s="2" t="str">
        <f>IF(AA3=0," ",IF(AA12=6,"six ",IF(AA12=7,"sept ",IF(AA12=8,"huit ",IF(AA12=9,"neuf ",)))))</f>
        <v xml:space="preserve"> </v>
      </c>
    </row>
    <row r="43" spans="27:27" ht="12.75" customHeight="1" x14ac:dyDescent="0.25">
      <c r="AA43" s="2" t="str">
        <f>IF(AA7&gt;0,"cent ", "cents ")</f>
        <v xml:space="preserve">cents </v>
      </c>
    </row>
    <row r="44" spans="27:27" ht="12.75" customHeight="1" x14ac:dyDescent="0.25">
      <c r="AA44" s="2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2" t="str">
        <f>IF(AA7=17,"",IF(AA7=18,"",IF(AA7=19,"",AA57)))</f>
        <v/>
      </c>
    </row>
    <row r="46" spans="27:27" ht="12.75" customHeight="1" x14ac:dyDescent="0.25">
      <c r="AA46" s="2">
        <f>IF(AA15=6,"six ",IF(AA15=7,"sept ",IF(AA15=8,"huit ",IF(AA15=9,"neuf ",))))</f>
        <v>0</v>
      </c>
    </row>
    <row r="47" spans="27:27" ht="12.75" customHeight="1" x14ac:dyDescent="0.25">
      <c r="AA47" s="2" t="str">
        <f>IF(AA9&gt;0,"cent ", "cents ")</f>
        <v xml:space="preserve">cents </v>
      </c>
    </row>
    <row r="48" spans="27:27" ht="12.75" customHeight="1" x14ac:dyDescent="0.25">
      <c r="AA48" s="2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2" t="str">
        <f>IF(AA9=11,"",IF(AA9=12,"",IF(AA9=13,"",IF(AA9=14,"",IF(AA9=15,"",IF(AA9=16,"",AA59))))))</f>
        <v/>
      </c>
    </row>
    <row r="50" spans="27:27" ht="12.75" customHeight="1" x14ac:dyDescent="0.25">
      <c r="AA50" s="2">
        <f>IF(AA18=6,"six ",IF(AA18=7,"sept ",IF(AA18=8,"huit ",IF(AA18=9,"neuf ",))))</f>
        <v>0</v>
      </c>
    </row>
    <row r="51" spans="27:27" ht="12.75" customHeight="1" x14ac:dyDescent="0.25">
      <c r="AA51" s="2" t="str">
        <f>IF(AA10&gt;0,"cent ", "cents ")</f>
        <v xml:space="preserve">cents </v>
      </c>
    </row>
    <row r="52" spans="27:27" ht="12.75" customHeight="1" x14ac:dyDescent="0.25">
      <c r="AA52" s="2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2" t="str">
        <f>IF(AA10=17,"",IF(AA10=18,"",IF(AA10=19,"",AA61)))</f>
        <v/>
      </c>
    </row>
    <row r="54" spans="27:27" ht="12.75" customHeight="1" x14ac:dyDescent="0.25">
      <c r="AA54" s="2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2" t="str">
        <f>IF(AA11=17,"",IF(AA11=18,"",IF(AA11=19,"",AA63)))</f>
        <v/>
      </c>
    </row>
    <row r="56" spans="27:27" ht="12.75" customHeight="1" x14ac:dyDescent="0.25">
      <c r="AA56" s="2" t="str">
        <f>IF(AA7=16,"seize ",IF(AA7=17,"dix-sept ",IF(AA7=18,"dix-huit ",IF(AA7=19,"dix-neuf ",AA64))))</f>
        <v/>
      </c>
    </row>
    <row r="57" spans="27:27" ht="12.75" customHeight="1" x14ac:dyDescent="0.25">
      <c r="AA57" s="2" t="str">
        <f>IF(AA7=21,"et un ",IF(AA7=31,"et un ",IF(AA7=41,"et un ",IF(AA7=51,"et un ",IF(AA7=61,"et un ",AA65)))))</f>
        <v/>
      </c>
    </row>
    <row r="58" spans="27:27" ht="12.75" customHeight="1" x14ac:dyDescent="0.25">
      <c r="AA58" s="2" t="str">
        <f>IF(AA9=16,"seize ",IF(AA9=17,"dix-sept ",IF(AA9=18,"dix-huit ",IF(AA9=19,"dix-neuf ",AA66))))</f>
        <v/>
      </c>
    </row>
    <row r="59" spans="27:27" ht="12.75" customHeight="1" x14ac:dyDescent="0.25">
      <c r="AA59" s="2" t="str">
        <f>IF(AA9=17,"",IF(AA9=18,"",IF(AA9=19,"",AA67)))</f>
        <v/>
      </c>
    </row>
    <row r="60" spans="27:27" ht="12.75" customHeight="1" x14ac:dyDescent="0.25">
      <c r="AA60" s="2" t="str">
        <f>IF(AA10=16,"seize ",IF(AA10=17,"dix-sept ",IF(AA10=18,"dix-huit ",IF(AA10=19,"dix-neuf ",AA68))))</f>
        <v/>
      </c>
    </row>
    <row r="61" spans="27:27" ht="12.75" customHeight="1" x14ac:dyDescent="0.25">
      <c r="AA61" s="2" t="str">
        <f>IF(AA10=21,"et un ",IF(AA10=31,"et un ",IF(AA10=41,"et un ",IF(AA10=51,"et un ",IF(AA10=61,"et un ",AA69)))))</f>
        <v/>
      </c>
    </row>
    <row r="62" spans="27:27" ht="12.75" customHeight="1" x14ac:dyDescent="0.25">
      <c r="AA62" s="2" t="str">
        <f>IF(AA11=16,"seize ",IF(AA11=17,"dix-sept ",IF(AA11=18,"dix-huit ",IF(AA11=19,"dix-neuf ",AA70))))</f>
        <v/>
      </c>
    </row>
    <row r="63" spans="27:27" ht="12.75" customHeight="1" x14ac:dyDescent="0.25">
      <c r="AA63" s="2" t="str">
        <f>IF(AA11=21,"et un ",IF(AA11=31,"et un ",IF(AA11=41,"et un ",IF(AA11=51,"et un ",IF(AA11=61,"et un ",AA71)))))</f>
        <v/>
      </c>
    </row>
    <row r="64" spans="27:27" ht="12.75" customHeight="1" x14ac:dyDescent="0.25">
      <c r="AA64" s="2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2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2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2" t="str">
        <f>IF(AA9=21,"et un ",IF(AA9=31,"et un ",IF(AA9=41,"et un ",IF(AA9=51,"et un ",IF(AA9=61,"et un ",AA75)))))</f>
        <v/>
      </c>
    </row>
    <row r="68" spans="27:27" ht="12.75" customHeight="1" x14ac:dyDescent="0.25">
      <c r="AA68" s="2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2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2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2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2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2">
        <f>IF(AA13=9,"",IF(AA14=6,"six ",IF(AA14=7,"sept ",IF(AA14=8,"huit ",IF(AA14=9,"neuf ",)))))</f>
        <v>0</v>
      </c>
    </row>
    <row r="74" spans="27:27" ht="12.75" customHeight="1" x14ac:dyDescent="0.25">
      <c r="AA74" s="2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2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2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2">
        <f>IF(AA19=9,"",IF(AA20=6,"six ",IF(AA20=7,"sept ",IF(AA20=8,"huit ",IF(AA20=9,"neuf ",)))))</f>
        <v>0</v>
      </c>
    </row>
    <row r="78" spans="27:27" ht="12.75" customHeight="1" x14ac:dyDescent="0.25">
      <c r="AA78" s="2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2">
        <f>IF(AA21=9,"",IF(AA22=6,"six ",IF(AA22=7,"sept ",IF(AA22=8,"huit ",IF(AA22=9,"neuf ",)))))</f>
        <v>0</v>
      </c>
    </row>
    <row r="80" spans="27:27" ht="12.75" customHeight="1" x14ac:dyDescent="0.25">
      <c r="AA80" s="2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2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2">
        <f>IF(AA16=9,"",IF(AA17=6,"six ",IF(AA17=7,"sept ",IF(AA17=8,"huit ",IF(AA17=9,"neuf ",)))))</f>
        <v>0</v>
      </c>
    </row>
    <row r="83" spans="27:27" ht="12.75" customHeight="1" x14ac:dyDescent="0.25">
      <c r="AA83" s="2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2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2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2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2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2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2" t="str">
        <f>IF(AA13=2,"vingt ",IF(AA13=3,"trente ",IF(AA13=4,"quarante ",IF(AA13=5,"cinquante ",AA93))))</f>
        <v/>
      </c>
    </row>
    <row r="90" spans="27:27" ht="12.75" customHeight="1" x14ac:dyDescent="0.25">
      <c r="AA90" s="2" t="str">
        <f>IF(AA16=2,"vingt ",IF(AA16=3,"trente ",IF(AA16=4,"quarante ",IF(AA16=5,"cinquante ",AA94))))</f>
        <v/>
      </c>
    </row>
    <row r="91" spans="27:27" ht="12.75" customHeight="1" x14ac:dyDescent="0.25">
      <c r="AA91" s="2" t="str">
        <f>IF(AA19=2,"vingt ",IF(AA19=3,"trente ",IF(AA19=4,"quarante ",IF(AA19=5,"cinquante ",AA95))))</f>
        <v/>
      </c>
    </row>
    <row r="92" spans="27:27" ht="12.75" customHeight="1" x14ac:dyDescent="0.25">
      <c r="AA92" s="2" t="str">
        <f>IF(AA21=2,"vingt ",IF(AA21=3,"trente ",IF(AA21=4,"quarante ",IF(AA21=5,"cinquante ",AA96))))</f>
        <v/>
      </c>
    </row>
    <row r="93" spans="27:27" ht="12.75" customHeight="1" x14ac:dyDescent="0.25">
      <c r="AA93" s="2" t="str">
        <f>IF(AA13=6,"soixante ",IF(AA7=80,"quatre-vingts ",IF(AA13=8,"quatre-vingt-","")))</f>
        <v/>
      </c>
    </row>
    <row r="94" spans="27:27" ht="12.75" customHeight="1" x14ac:dyDescent="0.25">
      <c r="AA94" s="2" t="str">
        <f>IF(AA16=6,"soixante ",IF(AA9=80,"quatre-vingts ",IF(AA16=8,"quatre-vingt-","")))</f>
        <v/>
      </c>
    </row>
    <row r="95" spans="27:27" ht="12.75" customHeight="1" x14ac:dyDescent="0.25">
      <c r="AA95" s="2" t="str">
        <f>IF(AA19=6,"soixante ",IF(AA10=80,"quatre-vingts ",IF(AA19=8,"quatre-vingt-","")))</f>
        <v/>
      </c>
    </row>
    <row r="96" spans="27:27" ht="12.75" customHeight="1" x14ac:dyDescent="0.25">
      <c r="AA96" s="2" t="str">
        <f>IF(AA21=6,"soixante ",IF(AA11=80,"quatre-vingts ",IF(AA21=8,"quatre-vingt-","")))</f>
        <v/>
      </c>
    </row>
    <row r="97" spans="27:27" ht="12.75" customHeight="1" x14ac:dyDescent="0.25">
      <c r="AA97" s="2">
        <f>0</f>
        <v>0</v>
      </c>
    </row>
    <row r="98" spans="27:27" ht="12.75" customHeight="1" x14ac:dyDescent="0.25">
      <c r="AA98" s="2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2" t="s">
        <v>727</v>
      </c>
      <c r="B1" s="2" t="s">
        <v>728</v>
      </c>
    </row>
    <row r="2" spans="1:3" x14ac:dyDescent="0.25">
      <c r="A2" s="2" t="s">
        <v>729</v>
      </c>
      <c r="B2" s="2" t="s">
        <v>719</v>
      </c>
    </row>
    <row r="3" spans="1:3" x14ac:dyDescent="0.25">
      <c r="A3" s="2" t="s">
        <v>730</v>
      </c>
      <c r="B3" s="2">
        <v>1</v>
      </c>
    </row>
    <row r="4" spans="1:3" x14ac:dyDescent="0.25">
      <c r="A4" s="2" t="s">
        <v>731</v>
      </c>
      <c r="B4" s="2">
        <v>0</v>
      </c>
    </row>
    <row r="5" spans="1:3" x14ac:dyDescent="0.25">
      <c r="A5" s="2" t="s">
        <v>732</v>
      </c>
      <c r="B5" s="2">
        <v>0</v>
      </c>
    </row>
    <row r="6" spans="1:3" x14ac:dyDescent="0.25">
      <c r="A6" s="2" t="s">
        <v>733</v>
      </c>
      <c r="B6" s="2">
        <v>1</v>
      </c>
    </row>
    <row r="7" spans="1:3" x14ac:dyDescent="0.25">
      <c r="A7" s="2" t="s">
        <v>734</v>
      </c>
      <c r="B7" s="2">
        <v>1</v>
      </c>
    </row>
    <row r="8" spans="1:3" x14ac:dyDescent="0.25">
      <c r="A8" s="2" t="s">
        <v>735</v>
      </c>
      <c r="B8" s="2">
        <v>0</v>
      </c>
    </row>
    <row r="9" spans="1:3" x14ac:dyDescent="0.25">
      <c r="A9" s="2" t="s">
        <v>736</v>
      </c>
      <c r="B9" s="2">
        <v>0</v>
      </c>
    </row>
    <row r="10" spans="1:3" x14ac:dyDescent="0.25">
      <c r="A10" s="2" t="s">
        <v>737</v>
      </c>
      <c r="C10" s="2" t="s">
        <v>738</v>
      </c>
    </row>
    <row r="11" spans="1:3" x14ac:dyDescent="0.25">
      <c r="A11" s="2" t="s">
        <v>739</v>
      </c>
      <c r="B11" s="2">
        <v>0</v>
      </c>
    </row>
    <row r="12" spans="1:3" x14ac:dyDescent="0.25">
      <c r="A12" s="2" t="s">
        <v>740</v>
      </c>
      <c r="B12" s="2" t="s">
        <v>741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1" t="s">
        <v>742</v>
      </c>
      <c r="C2" s="91"/>
      <c r="D2" s="91"/>
      <c r="E2" s="91"/>
      <c r="F2" s="91"/>
      <c r="G2" s="91"/>
      <c r="H2" s="91"/>
      <c r="I2" s="91"/>
      <c r="J2" s="91"/>
    </row>
    <row r="4" spans="1:10" ht="12.75" customHeight="1" x14ac:dyDescent="0.25">
      <c r="A4" s="27" t="s">
        <v>693</v>
      </c>
      <c r="B4" s="26" t="s">
        <v>743</v>
      </c>
      <c r="C4" s="92"/>
      <c r="D4" s="92"/>
      <c r="E4" s="92"/>
      <c r="F4" s="92"/>
      <c r="G4" s="92"/>
      <c r="H4" s="92"/>
      <c r="I4" s="92"/>
      <c r="J4" s="92"/>
    </row>
    <row r="6" spans="1:10" ht="12.75" customHeight="1" x14ac:dyDescent="0.25">
      <c r="A6" s="27" t="s">
        <v>695</v>
      </c>
      <c r="B6" s="26" t="s">
        <v>744</v>
      </c>
      <c r="C6" s="92"/>
      <c r="D6" s="92"/>
      <c r="E6" s="92"/>
      <c r="F6" s="92"/>
      <c r="G6" s="92"/>
      <c r="H6" s="92"/>
      <c r="I6" s="92"/>
      <c r="J6" s="92"/>
    </row>
    <row r="8" spans="1:10" ht="12.75" customHeight="1" x14ac:dyDescent="0.25">
      <c r="A8" s="27" t="s">
        <v>705</v>
      </c>
      <c r="B8" s="26" t="s">
        <v>745</v>
      </c>
      <c r="C8" s="92"/>
      <c r="D8" s="92"/>
      <c r="E8" s="92"/>
      <c r="F8" s="92"/>
      <c r="G8" s="92"/>
      <c r="H8" s="92"/>
      <c r="I8" s="92"/>
      <c r="J8" s="92"/>
    </row>
    <row r="10" spans="1:10" ht="12.75" customHeight="1" x14ac:dyDescent="0.25">
      <c r="A10" s="27" t="s">
        <v>707</v>
      </c>
      <c r="B10" s="26" t="s">
        <v>746</v>
      </c>
      <c r="C10" s="93"/>
      <c r="D10" s="93"/>
      <c r="E10" s="93"/>
      <c r="F10" s="93"/>
      <c r="G10" s="93"/>
      <c r="H10" s="93"/>
      <c r="I10" s="93"/>
      <c r="J10" s="93"/>
    </row>
    <row r="12" spans="1:10" ht="12.75" customHeight="1" x14ac:dyDescent="0.25">
      <c r="A12" s="27" t="s">
        <v>697</v>
      </c>
      <c r="B12" s="26" t="s">
        <v>747</v>
      </c>
      <c r="C12" s="92"/>
      <c r="D12" s="92"/>
      <c r="E12" s="92"/>
      <c r="F12" s="92"/>
      <c r="G12" s="92"/>
      <c r="H12" s="92"/>
      <c r="I12" s="92"/>
      <c r="J12" s="92"/>
    </row>
    <row r="14" spans="1:10" ht="12.75" customHeight="1" x14ac:dyDescent="0.25">
      <c r="A14" s="27" t="s">
        <v>709</v>
      </c>
      <c r="B14" s="26" t="s">
        <v>748</v>
      </c>
      <c r="C14" s="92"/>
      <c r="D14" s="92"/>
      <c r="E14" s="92"/>
      <c r="F14" s="92"/>
      <c r="G14" s="92"/>
      <c r="H14" s="92"/>
      <c r="I14" s="92"/>
      <c r="J14" s="92"/>
    </row>
    <row r="16" spans="1:10" ht="12.75" customHeight="1" x14ac:dyDescent="0.25">
      <c r="A16" s="27" t="s">
        <v>711</v>
      </c>
      <c r="B16" s="26" t="s">
        <v>749</v>
      </c>
      <c r="C16" s="92"/>
      <c r="D16" s="92"/>
      <c r="E16" s="92"/>
      <c r="F16" s="92"/>
      <c r="G16" s="92"/>
      <c r="H16" s="92"/>
      <c r="I16" s="92"/>
      <c r="J16" s="92"/>
    </row>
    <row r="18" spans="1:10" ht="12.75" customHeight="1" x14ac:dyDescent="0.25">
      <c r="A18" s="27" t="s">
        <v>713</v>
      </c>
      <c r="B18" s="26" t="s">
        <v>750</v>
      </c>
      <c r="C18" s="94"/>
      <c r="D18" s="94"/>
      <c r="E18" s="94"/>
      <c r="F18" s="94"/>
      <c r="G18" s="94"/>
      <c r="H18" s="94"/>
      <c r="I18" s="94"/>
      <c r="J18" s="94"/>
    </row>
    <row r="20" spans="1:10" ht="12.75" customHeight="1" x14ac:dyDescent="0.25">
      <c r="A20" s="27" t="s">
        <v>751</v>
      </c>
      <c r="B20" s="26" t="s">
        <v>752</v>
      </c>
      <c r="C20" s="94"/>
      <c r="D20" s="94"/>
      <c r="E20" s="94"/>
      <c r="F20" s="94"/>
      <c r="G20" s="94"/>
      <c r="H20" s="94"/>
      <c r="I20" s="94"/>
      <c r="J20" s="94"/>
    </row>
    <row r="22" spans="1:10" ht="12.75" customHeight="1" x14ac:dyDescent="0.25">
      <c r="A22" s="27" t="s">
        <v>699</v>
      </c>
      <c r="B22" s="26" t="s">
        <v>753</v>
      </c>
      <c r="C22" s="94"/>
      <c r="D22" s="94"/>
      <c r="E22" s="94"/>
      <c r="F22" s="94"/>
      <c r="G22" s="94"/>
      <c r="H22" s="94"/>
      <c r="I22" s="94"/>
      <c r="J22" s="94"/>
    </row>
    <row r="24" spans="1:10" ht="12.75" customHeight="1" x14ac:dyDescent="0.25">
      <c r="A24" s="27" t="s">
        <v>701</v>
      </c>
      <c r="B24" s="26" t="s">
        <v>754</v>
      </c>
      <c r="C24" s="92"/>
      <c r="D24" s="92"/>
      <c r="E24" s="92"/>
      <c r="F24" s="92"/>
      <c r="G24" s="92"/>
      <c r="H24" s="92"/>
      <c r="I24" s="92"/>
      <c r="J24" s="92"/>
    </row>
    <row r="28" spans="1:10" ht="60" customHeight="1" x14ac:dyDescent="0.25">
      <c r="A28" s="27" t="s">
        <v>703</v>
      </c>
      <c r="B28" s="26" t="s">
        <v>755</v>
      </c>
      <c r="C28" s="92"/>
      <c r="D28" s="92"/>
      <c r="E28" s="92"/>
      <c r="F28" s="92"/>
      <c r="G28" s="92"/>
      <c r="H28" s="92"/>
      <c r="I28" s="92"/>
      <c r="J28" s="92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95" t="s">
        <v>756</v>
      </c>
      <c r="C2" s="95"/>
      <c r="D2" s="95"/>
      <c r="E2" s="95"/>
      <c r="F2" s="95"/>
    </row>
    <row r="4" spans="2:6" ht="12.75" customHeight="1" x14ac:dyDescent="0.25">
      <c r="B4" s="33" t="s">
        <v>757</v>
      </c>
      <c r="C4" s="33" t="s">
        <v>758</v>
      </c>
      <c r="D4" s="33" t="s">
        <v>759</v>
      </c>
      <c r="E4" s="33" t="s">
        <v>760</v>
      </c>
      <c r="F4" s="33" t="s">
        <v>761</v>
      </c>
    </row>
    <row r="6" spans="2:6" ht="12.75" customHeight="1" x14ac:dyDescent="0.25">
      <c r="B6" s="34"/>
      <c r="C6" s="35"/>
      <c r="D6" s="36"/>
      <c r="E6" s="37"/>
      <c r="F6" s="38" t="str">
        <f>IF(AND(E6= "",D6= ""), "", ROUND(ROUND(E6, 2) * ROUND(D6, 3), 2))</f>
        <v/>
      </c>
    </row>
    <row r="8" spans="2:6" ht="12.75" customHeight="1" x14ac:dyDescent="0.25">
      <c r="B8" s="34"/>
      <c r="C8" s="35"/>
      <c r="D8" s="36"/>
      <c r="E8" s="37"/>
      <c r="F8" s="38" t="str">
        <f>IF(AND(E8= "",D8= ""), "", ROUND(ROUND(E8, 2) * ROUND(D8, 3), 2))</f>
        <v/>
      </c>
    </row>
    <row r="10" spans="2:6" ht="12.75" customHeight="1" x14ac:dyDescent="0.25">
      <c r="B10" s="34"/>
      <c r="C10" s="35"/>
      <c r="D10" s="36"/>
      <c r="E10" s="37"/>
      <c r="F10" s="38" t="str">
        <f>IF(AND(E10= "",D10= ""), "", ROUND(ROUND(E10, 2) * ROUND(D10, 3), 2))</f>
        <v/>
      </c>
    </row>
    <row r="12" spans="2:6" ht="12.75" customHeight="1" x14ac:dyDescent="0.25">
      <c r="B12" s="34"/>
      <c r="C12" s="35"/>
      <c r="D12" s="36"/>
      <c r="E12" s="37"/>
      <c r="F12" s="38" t="str">
        <f>IF(AND(E12= "",D12= ""), "", ROUND(ROUND(E12, 2) * ROUND(D12, 3), 2))</f>
        <v/>
      </c>
    </row>
    <row r="14" spans="2:6" ht="12.75" customHeight="1" x14ac:dyDescent="0.25">
      <c r="B14" s="34"/>
      <c r="C14" s="35"/>
      <c r="D14" s="36"/>
      <c r="E14" s="37"/>
      <c r="F14" s="38" t="str">
        <f>IF(AND(E14= "",D14= ""), "", ROUND(ROUND(E14, 2) * ROUND(D14, 3), 2))</f>
        <v/>
      </c>
    </row>
    <row r="16" spans="2:6" ht="12.75" customHeight="1" x14ac:dyDescent="0.25">
      <c r="B16" s="34"/>
      <c r="C16" s="35"/>
      <c r="D16" s="36"/>
      <c r="E16" s="37"/>
      <c r="F16" s="38" t="str">
        <f>IF(AND(E16= "",D16= ""), "", ROUND(ROUND(E16, 2) * ROUND(D16, 3), 2))</f>
        <v/>
      </c>
    </row>
    <row r="18" spans="2:6" ht="12.75" customHeight="1" x14ac:dyDescent="0.25">
      <c r="B18" s="34"/>
      <c r="C18" s="35"/>
      <c r="D18" s="36"/>
      <c r="E18" s="37"/>
      <c r="F18" s="38" t="str">
        <f>IF(AND(E18= "",D18= ""), "", ROUND(ROUND(E18, 2) * ROUND(D18, 3), 2))</f>
        <v/>
      </c>
    </row>
    <row r="20" spans="2:6" ht="12.75" customHeight="1" x14ac:dyDescent="0.25">
      <c r="B20" s="34"/>
      <c r="C20" s="35"/>
      <c r="D20" s="36"/>
      <c r="E20" s="37"/>
      <c r="F20" s="38" t="str">
        <f>IF(AND(E20= "",D20= ""), "", ROUND(ROUND(E20, 2) * ROUND(D20, 3), 2))</f>
        <v/>
      </c>
    </row>
    <row r="22" spans="2:6" ht="12.75" customHeight="1" x14ac:dyDescent="0.25">
      <c r="B22" s="34"/>
      <c r="C22" s="35"/>
      <c r="D22" s="36"/>
      <c r="E22" s="37"/>
      <c r="F22" s="38" t="str">
        <f>IF(AND(E22= "",D22= ""), "", ROUND(ROUND(E22, 2) * ROUND(D22, 3), 2))</f>
        <v/>
      </c>
    </row>
    <row r="24" spans="2:6" ht="12.75" customHeight="1" x14ac:dyDescent="0.25">
      <c r="B24" s="34"/>
      <c r="C24" s="35"/>
      <c r="D24" s="36"/>
      <c r="E24" s="37"/>
      <c r="F24" s="38" t="str">
        <f>IF(AND(E24= "",D24= ""), "", ROUND(ROUND(E24, 2) * ROUND(D24, 3), 2))</f>
        <v/>
      </c>
    </row>
    <row r="26" spans="2:6" ht="12.75" customHeight="1" x14ac:dyDescent="0.25">
      <c r="B26" s="34"/>
      <c r="C26" s="35"/>
      <c r="D26" s="36"/>
      <c r="E26" s="37"/>
      <c r="F26" s="38" t="str">
        <f>IF(AND(E26= "",D26= ""), "", ROUND(ROUND(E26, 2) * ROUND(D26, 3), 2))</f>
        <v/>
      </c>
    </row>
    <row r="28" spans="2:6" ht="12.75" customHeight="1" x14ac:dyDescent="0.25">
      <c r="B28" s="34"/>
      <c r="C28" s="35"/>
      <c r="D28" s="36"/>
      <c r="E28" s="37"/>
      <c r="F28" s="38" t="str">
        <f>IF(AND(E28= "",D28= ""), "", ROUND(ROUND(E28, 2) * ROUND(D28, 3), 2))</f>
        <v/>
      </c>
    </row>
    <row r="30" spans="2:6" ht="12.75" customHeight="1" x14ac:dyDescent="0.25">
      <c r="B30" s="34"/>
      <c r="C30" s="35"/>
      <c r="D30" s="36"/>
      <c r="E30" s="37"/>
      <c r="F30" s="38" t="str">
        <f>IF(AND(E30= "",D30= ""), "", ROUND(ROUND(E30, 2) * ROUND(D30, 3), 2))</f>
        <v/>
      </c>
    </row>
    <row r="32" spans="2:6" ht="12.75" customHeight="1" x14ac:dyDescent="0.25">
      <c r="B32" s="34"/>
      <c r="C32" s="35"/>
      <c r="D32" s="36"/>
      <c r="E32" s="37"/>
      <c r="F32" s="38" t="str">
        <f>IF(AND(E32= "",D32= ""), "", ROUND(ROUND(E32, 2) * ROUND(D32, 3), 2))</f>
        <v/>
      </c>
    </row>
    <row r="34" spans="2:6" ht="12.75" customHeight="1" x14ac:dyDescent="0.25">
      <c r="B34" s="34"/>
      <c r="C34" s="35"/>
      <c r="D34" s="36"/>
      <c r="E34" s="37"/>
      <c r="F34" s="38" t="str">
        <f>IF(AND(E34= "",D34= ""), "", ROUND(ROUND(E34, 2) * ROUND(D34, 3), 2))</f>
        <v/>
      </c>
    </row>
    <row r="36" spans="2:6" ht="12.75" customHeight="1" x14ac:dyDescent="0.25">
      <c r="B36" s="34"/>
      <c r="C36" s="35"/>
      <c r="D36" s="36"/>
      <c r="E36" s="37"/>
      <c r="F36" s="38" t="str">
        <f>IF(AND(E36= "",D36= ""), "", ROUND(ROUND(E36, 2) * ROUND(D36, 3), 2))</f>
        <v/>
      </c>
    </row>
    <row r="38" spans="2:6" ht="12.75" customHeight="1" x14ac:dyDescent="0.25">
      <c r="B38" s="34"/>
      <c r="C38" s="35"/>
      <c r="D38" s="36"/>
      <c r="E38" s="37"/>
      <c r="F38" s="38" t="str">
        <f>IF(AND(E38= "",D38= ""), "", ROUND(ROUND(E38, 2) * ROUND(D38, 3), 2))</f>
        <v/>
      </c>
    </row>
    <row r="40" spans="2:6" ht="12.75" customHeight="1" x14ac:dyDescent="0.25">
      <c r="B40" s="34"/>
      <c r="C40" s="35"/>
      <c r="D40" s="36"/>
      <c r="E40" s="37"/>
      <c r="F40" s="38" t="str">
        <f>IF(AND(E40= "",D40= ""), "", ROUND(ROUND(E40, 2) * ROUND(D40, 3), 2))</f>
        <v/>
      </c>
    </row>
    <row r="42" spans="2:6" ht="12.75" customHeight="1" x14ac:dyDescent="0.25">
      <c r="B42" s="34"/>
      <c r="C42" s="35"/>
      <c r="D42" s="36"/>
      <c r="E42" s="37"/>
      <c r="F42" s="38" t="str">
        <f>IF(AND(E42= "",D42= ""), "", ROUND(ROUND(E42, 2) * ROUND(D42, 3), 2))</f>
        <v/>
      </c>
    </row>
    <row r="44" spans="2:6" ht="12.75" customHeight="1" x14ac:dyDescent="0.25">
      <c r="B44" s="34"/>
      <c r="C44" s="35"/>
      <c r="D44" s="36"/>
      <c r="E44" s="37"/>
      <c r="F44" s="38" t="str">
        <f>IF(AND(E44= "",D44= ""), "", ROUND(ROUND(E44, 2) * ROUND(D44, 3), 2))</f>
        <v/>
      </c>
    </row>
    <row r="46" spans="2:6" ht="12.75" customHeight="1" x14ac:dyDescent="0.25">
      <c r="B46" s="34"/>
      <c r="C46" s="35"/>
      <c r="D46" s="36"/>
      <c r="E46" s="37"/>
      <c r="F46" s="38" t="str">
        <f>IF(AND(E46= "",D46= ""), "", ROUND(ROUND(E46, 2) * ROUND(D46, 3), 2))</f>
        <v/>
      </c>
    </row>
    <row r="48" spans="2:6" ht="12.75" customHeight="1" x14ac:dyDescent="0.25">
      <c r="B48" s="34"/>
      <c r="C48" s="35"/>
      <c r="D48" s="36"/>
      <c r="E48" s="37"/>
      <c r="F48" s="38" t="str">
        <f>IF(AND(E48= "",D48= ""), "", ROUND(ROUND(E48, 2) * ROUND(D48, 3), 2))</f>
        <v/>
      </c>
    </row>
    <row r="50" spans="2:6" ht="12.75" customHeight="1" x14ac:dyDescent="0.25">
      <c r="B50" s="34"/>
      <c r="C50" s="35"/>
      <c r="D50" s="36"/>
      <c r="E50" s="37"/>
      <c r="F50" s="38" t="str">
        <f>IF(AND(E50= "",D50= ""), "", ROUND(ROUND(E50, 2) * ROUND(D50, 3), 2))</f>
        <v/>
      </c>
    </row>
    <row r="52" spans="2:6" ht="12.75" customHeight="1" x14ac:dyDescent="0.25">
      <c r="B52" s="34"/>
      <c r="C52" s="35"/>
      <c r="D52" s="36"/>
      <c r="E52" s="37"/>
      <c r="F52" s="38" t="str">
        <f>IF(AND(E52= "",D52= ""), "", ROUND(ROUND(E52, 2) * ROUND(D52, 3), 2))</f>
        <v/>
      </c>
    </row>
    <row r="54" spans="2:6" ht="12.75" customHeight="1" x14ac:dyDescent="0.25">
      <c r="B54" s="34"/>
      <c r="C54" s="35"/>
      <c r="D54" s="36"/>
      <c r="E54" s="37"/>
      <c r="F54" s="38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Anais JOSSE</cp:lastModifiedBy>
  <dcterms:created xsi:type="dcterms:W3CDTF">2026-01-20T23:07:12Z</dcterms:created>
  <dcterms:modified xsi:type="dcterms:W3CDTF">2026-01-20T23:15:59Z</dcterms:modified>
</cp:coreProperties>
</file>